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270" windowWidth="14940" windowHeight="9150" firstSheet="4" activeTab="11"/>
  </bookViews>
  <sheets>
    <sheet name="1_ah(28.01.2023)" sheetId="345" r:id="rId1"/>
    <sheet name="2_ah(13.03.2023)" sheetId="346" r:id="rId2"/>
    <sheet name="3_ah(12.04.2023)" sheetId="347" r:id="rId3"/>
    <sheet name="pt lucru" sheetId="348" r:id="rId4"/>
    <sheet name="4_ah (22.05.2023)" sheetId="349" r:id="rId5"/>
    <sheet name="5_ah(08.06.2023+" sheetId="350" r:id="rId6"/>
    <sheet name="6_ah(08.06.2023)" sheetId="351" r:id="rId7"/>
    <sheet name="7_ah(28.06.2023)" sheetId="352" r:id="rId8"/>
    <sheet name="8_ah(03.08.2023)" sheetId="353" r:id="rId9"/>
    <sheet name="9_ah(18.09.2023)" sheetId="354" r:id="rId10"/>
    <sheet name="10_ah(19.10.2023)" sheetId="355" r:id="rId11"/>
    <sheet name="11_ah(19.10.2023)" sheetId="356" r:id="rId12"/>
  </sheets>
  <calcPr calcId="124519"/>
</workbook>
</file>

<file path=xl/calcChain.xml><?xml version="1.0" encoding="utf-8"?>
<calcChain xmlns="http://schemas.openxmlformats.org/spreadsheetml/2006/main">
  <c r="F39" i="356"/>
  <c r="F36"/>
  <c r="F31"/>
  <c r="F27"/>
  <c r="F24"/>
  <c r="F20"/>
  <c r="F17"/>
  <c r="F14"/>
  <c r="G42"/>
  <c r="F42"/>
  <c r="G39"/>
  <c r="G36"/>
  <c r="G31"/>
  <c r="G27"/>
  <c r="G24"/>
  <c r="G20"/>
  <c r="G17"/>
  <c r="G14"/>
  <c r="G43" l="1"/>
  <c r="F43"/>
  <c r="K44" i="355" l="1"/>
  <c r="K43"/>
  <c r="H42"/>
  <c r="G42"/>
  <c r="F42"/>
  <c r="H39"/>
  <c r="G39"/>
  <c r="F39"/>
  <c r="H36"/>
  <c r="G36"/>
  <c r="F36"/>
  <c r="H31"/>
  <c r="G31"/>
  <c r="F31"/>
  <c r="H27"/>
  <c r="G27"/>
  <c r="F27"/>
  <c r="H24"/>
  <c r="G24"/>
  <c r="F24"/>
  <c r="H21"/>
  <c r="G20"/>
  <c r="F20"/>
  <c r="H18"/>
  <c r="H20" s="1"/>
  <c r="G17"/>
  <c r="F17"/>
  <c r="H15"/>
  <c r="H17" s="1"/>
  <c r="H14"/>
  <c r="G14"/>
  <c r="F14"/>
  <c r="H11"/>
  <c r="G43" l="1"/>
  <c r="F43"/>
  <c r="H43"/>
  <c r="G42" i="354" l="1"/>
  <c r="G39"/>
  <c r="G36"/>
  <c r="G31"/>
  <c r="G27"/>
  <c r="G24"/>
  <c r="G20"/>
  <c r="G17"/>
  <c r="G43" s="1"/>
  <c r="G14"/>
  <c r="F39"/>
  <c r="F36"/>
  <c r="F31"/>
  <c r="F27"/>
  <c r="F24"/>
  <c r="F20"/>
  <c r="F17"/>
  <c r="F14"/>
  <c r="H42"/>
  <c r="F42"/>
  <c r="H39"/>
  <c r="H36"/>
  <c r="H31"/>
  <c r="H27"/>
  <c r="H21"/>
  <c r="H24" s="1"/>
  <c r="H18"/>
  <c r="H20" s="1"/>
  <c r="H15"/>
  <c r="H17" s="1"/>
  <c r="H11"/>
  <c r="H14" s="1"/>
  <c r="G51" i="346"/>
  <c r="K48" i="347"/>
  <c r="F43" i="354" l="1"/>
  <c r="H43"/>
  <c r="J48" i="347"/>
  <c r="J34" i="346"/>
  <c r="H20" i="353"/>
  <c r="H23" s="1"/>
  <c r="G41"/>
  <c r="F41"/>
  <c r="H41"/>
  <c r="H38"/>
  <c r="G38"/>
  <c r="F38"/>
  <c r="H35"/>
  <c r="G35"/>
  <c r="F35"/>
  <c r="H30"/>
  <c r="G30"/>
  <c r="F30"/>
  <c r="H26"/>
  <c r="G26"/>
  <c r="F26"/>
  <c r="G23"/>
  <c r="F23"/>
  <c r="G19"/>
  <c r="F19"/>
  <c r="H17"/>
  <c r="H19" s="1"/>
  <c r="G16"/>
  <c r="F16"/>
  <c r="H14"/>
  <c r="H16" s="1"/>
  <c r="G13"/>
  <c r="F13"/>
  <c r="H10"/>
  <c r="H13" s="1"/>
  <c r="H41" i="352"/>
  <c r="G41"/>
  <c r="F41"/>
  <c r="H39"/>
  <c r="H38"/>
  <c r="G38"/>
  <c r="F38"/>
  <c r="H35"/>
  <c r="G35"/>
  <c r="F35"/>
  <c r="H30"/>
  <c r="G30"/>
  <c r="F30"/>
  <c r="H26"/>
  <c r="G26"/>
  <c r="F26"/>
  <c r="G23"/>
  <c r="F23"/>
  <c r="H20"/>
  <c r="H23" s="1"/>
  <c r="G19"/>
  <c r="F19"/>
  <c r="H17"/>
  <c r="H19" s="1"/>
  <c r="H16"/>
  <c r="G16"/>
  <c r="F16"/>
  <c r="H14"/>
  <c r="H13"/>
  <c r="G13"/>
  <c r="F13"/>
  <c r="H10"/>
  <c r="G36" i="351"/>
  <c r="G26"/>
  <c r="H37"/>
  <c r="F42" i="353" l="1"/>
  <c r="G42"/>
  <c r="H42"/>
  <c r="H42" i="352"/>
  <c r="G42"/>
  <c r="F42"/>
  <c r="G39" i="351"/>
  <c r="G33"/>
  <c r="G30"/>
  <c r="G23"/>
  <c r="G19"/>
  <c r="G16"/>
  <c r="H33"/>
  <c r="H26"/>
  <c r="H20"/>
  <c r="H23" s="1"/>
  <c r="H17"/>
  <c r="H19" s="1"/>
  <c r="H14"/>
  <c r="H16" s="1"/>
  <c r="H10"/>
  <c r="H13" s="1"/>
  <c r="F39"/>
  <c r="H39"/>
  <c r="F36"/>
  <c r="H36"/>
  <c r="F33"/>
  <c r="F30"/>
  <c r="F26"/>
  <c r="F23"/>
  <c r="F19"/>
  <c r="F16"/>
  <c r="G13"/>
  <c r="F13"/>
  <c r="G13" i="350"/>
  <c r="G39" s="1"/>
  <c r="I36"/>
  <c r="I38" s="1"/>
  <c r="I33"/>
  <c r="I35" s="1"/>
  <c r="I31"/>
  <c r="I30"/>
  <c r="I28"/>
  <c r="I27"/>
  <c r="I22"/>
  <c r="I21"/>
  <c r="I20"/>
  <c r="I17"/>
  <c r="I19" s="1"/>
  <c r="I14"/>
  <c r="I16" s="1"/>
  <c r="H38"/>
  <c r="F38"/>
  <c r="I37"/>
  <c r="H35"/>
  <c r="F35"/>
  <c r="H32"/>
  <c r="F32"/>
  <c r="H30"/>
  <c r="H29"/>
  <c r="F29"/>
  <c r="H28"/>
  <c r="H27"/>
  <c r="F26"/>
  <c r="I25"/>
  <c r="H25"/>
  <c r="H24"/>
  <c r="I24" s="1"/>
  <c r="I26" s="1"/>
  <c r="H23"/>
  <c r="F23"/>
  <c r="H19"/>
  <c r="F19"/>
  <c r="H16"/>
  <c r="F16"/>
  <c r="I13"/>
  <c r="H13"/>
  <c r="F13"/>
  <c r="F39" s="1"/>
  <c r="I10"/>
  <c r="H16" i="349"/>
  <c r="H39" s="1"/>
  <c r="H38"/>
  <c r="H35"/>
  <c r="H32"/>
  <c r="H29"/>
  <c r="H26"/>
  <c r="H23"/>
  <c r="H19"/>
  <c r="H13"/>
  <c r="H37"/>
  <c r="H36"/>
  <c r="H33"/>
  <c r="H31"/>
  <c r="H30"/>
  <c r="H28"/>
  <c r="H27"/>
  <c r="H25"/>
  <c r="H24"/>
  <c r="H22"/>
  <c r="H21"/>
  <c r="H20"/>
  <c r="H17"/>
  <c r="H14"/>
  <c r="H10"/>
  <c r="G28"/>
  <c r="G27"/>
  <c r="G30"/>
  <c r="G40" i="351" l="1"/>
  <c r="F40"/>
  <c r="H30"/>
  <c r="H40" s="1"/>
  <c r="I32" i="350"/>
  <c r="I29"/>
  <c r="I23"/>
  <c r="H26"/>
  <c r="H39" s="1"/>
  <c r="G25" i="349"/>
  <c r="G24"/>
  <c r="G38"/>
  <c r="F38"/>
  <c r="G35"/>
  <c r="F35"/>
  <c r="G32"/>
  <c r="F32"/>
  <c r="F29"/>
  <c r="F26"/>
  <c r="F23"/>
  <c r="G19"/>
  <c r="F19"/>
  <c r="G16"/>
  <c r="F16"/>
  <c r="G13"/>
  <c r="F13"/>
  <c r="F20" i="348"/>
  <c r="F19"/>
  <c r="J47"/>
  <c r="J48" s="1"/>
  <c r="J43"/>
  <c r="H43"/>
  <c r="L42"/>
  <c r="J42"/>
  <c r="J44" s="1"/>
  <c r="J46" s="1"/>
  <c r="G40"/>
  <c r="F40"/>
  <c r="G37"/>
  <c r="F37"/>
  <c r="G34"/>
  <c r="F34"/>
  <c r="G31"/>
  <c r="F31"/>
  <c r="G28"/>
  <c r="F28"/>
  <c r="G25"/>
  <c r="F25"/>
  <c r="G21"/>
  <c r="G16"/>
  <c r="F16"/>
  <c r="G13"/>
  <c r="F13"/>
  <c r="N40" i="346"/>
  <c r="N39"/>
  <c r="N38"/>
  <c r="M38"/>
  <c r="L38"/>
  <c r="L40" s="1"/>
  <c r="L42" s="1"/>
  <c r="M43" s="1"/>
  <c r="L43"/>
  <c r="L41"/>
  <c r="K39"/>
  <c r="K40" s="1"/>
  <c r="K36" i="345"/>
  <c r="K34"/>
  <c r="L40" i="347"/>
  <c r="J12" i="346"/>
  <c r="J11"/>
  <c r="J10"/>
  <c r="J10" i="345"/>
  <c r="J46" i="347"/>
  <c r="J45"/>
  <c r="J44"/>
  <c r="J42"/>
  <c r="J41"/>
  <c r="J40"/>
  <c r="G40"/>
  <c r="H41"/>
  <c r="H42" s="1"/>
  <c r="G41"/>
  <c r="J35" i="345"/>
  <c r="J34"/>
  <c r="G38" i="347"/>
  <c r="F38"/>
  <c r="G35"/>
  <c r="F35"/>
  <c r="G32"/>
  <c r="F32"/>
  <c r="G29"/>
  <c r="F29"/>
  <c r="G26"/>
  <c r="F26"/>
  <c r="G23"/>
  <c r="F23"/>
  <c r="G19"/>
  <c r="F19"/>
  <c r="G16"/>
  <c r="F16"/>
  <c r="G13"/>
  <c r="F13"/>
  <c r="G13" i="346"/>
  <c r="F13"/>
  <c r="G25"/>
  <c r="F25"/>
  <c r="G22"/>
  <c r="F22"/>
  <c r="G36"/>
  <c r="F36"/>
  <c r="G31"/>
  <c r="F31"/>
  <c r="G11"/>
  <c r="F11"/>
  <c r="G33"/>
  <c r="F33"/>
  <c r="G28"/>
  <c r="F28"/>
  <c r="G18"/>
  <c r="F18"/>
  <c r="G15"/>
  <c r="F15"/>
  <c r="F23" i="345"/>
  <c r="G12"/>
  <c r="G32"/>
  <c r="F32"/>
  <c r="G30"/>
  <c r="F30"/>
  <c r="G28"/>
  <c r="F28"/>
  <c r="G26"/>
  <c r="F26"/>
  <c r="G23"/>
  <c r="G21"/>
  <c r="F21"/>
  <c r="G17"/>
  <c r="F17"/>
  <c r="G14"/>
  <c r="F14"/>
  <c r="F12"/>
  <c r="I39" i="350" l="1"/>
  <c r="G29" i="349"/>
  <c r="G26"/>
  <c r="G23"/>
  <c r="F39"/>
  <c r="F21" i="348"/>
  <c r="F41" s="1"/>
  <c r="G41"/>
  <c r="G42" s="1"/>
  <c r="G43"/>
  <c r="H44" s="1"/>
  <c r="F39" i="347"/>
  <c r="G39"/>
  <c r="G37" i="346"/>
  <c r="F37"/>
  <c r="G33" i="345"/>
  <c r="F33"/>
  <c r="G39" i="349" l="1"/>
</calcChain>
</file>

<file path=xl/sharedStrings.xml><?xml version="1.0" encoding="utf-8"?>
<sst xmlns="http://schemas.openxmlformats.org/spreadsheetml/2006/main" count="1418" uniqueCount="172">
  <si>
    <t>Nume partener</t>
  </si>
  <si>
    <t>CUI partener</t>
  </si>
  <si>
    <t>Cod partener</t>
  </si>
  <si>
    <t>Numar factura</t>
  </si>
  <si>
    <t>Data factura</t>
  </si>
  <si>
    <t>Valoare factura</t>
  </si>
  <si>
    <t>Valoare ordonanţare</t>
  </si>
  <si>
    <t>SPITALUL CLINIC JUDEȚEAN DE URGENȚĂ TÂRGU MUREȘ</t>
  </si>
  <si>
    <t>4323209</t>
  </si>
  <si>
    <t>MS01</t>
  </si>
  <si>
    <t/>
  </si>
  <si>
    <t>MS02</t>
  </si>
  <si>
    <t>24014380</t>
  </si>
  <si>
    <t>SPITALUL CLINIC JUDETEAN MURES</t>
  </si>
  <si>
    <t>MS04</t>
  </si>
  <si>
    <t>4323403</t>
  </si>
  <si>
    <t>SPITALUL MUNICIPAL SIGHISOARA</t>
  </si>
  <si>
    <t>MS24</t>
  </si>
  <si>
    <t>32051606</t>
  </si>
  <si>
    <t>INSTITUTUL DE URGENTA PENTRU BOLI CARDIOVASCULARE SI TRANSPLANT TG.MURES</t>
  </si>
  <si>
    <t>Serviciu Decontare Servicii Medicale</t>
  </si>
  <si>
    <t>Aprobat</t>
  </si>
  <si>
    <t>Ec. Rodica Biro</t>
  </si>
  <si>
    <t xml:space="preserve">Director  Direcţia </t>
  </si>
  <si>
    <t>Director  Direcţia</t>
  </si>
  <si>
    <t xml:space="preserve">Sef Serviciu Decontare Servicii </t>
  </si>
  <si>
    <t>Relaţii Contractuale</t>
  </si>
  <si>
    <t>Economică</t>
  </si>
  <si>
    <t>Medicale</t>
  </si>
  <si>
    <t>Ec. Manuel Augustin Butiulca</t>
  </si>
  <si>
    <t xml:space="preserve"> </t>
  </si>
  <si>
    <t>Intocmit/verificat Dana Pantea</t>
  </si>
  <si>
    <t>MS06</t>
  </si>
  <si>
    <t>1235218</t>
  </si>
  <si>
    <t>SPITALUL MUNICIPAL "DR.EUGEN NICOARA" REGHIN</t>
  </si>
  <si>
    <t xml:space="preserve"> Director General</t>
  </si>
  <si>
    <t>Ec. Carmen Alina Florea</t>
  </si>
  <si>
    <t>Ec. Erika Szollosi</t>
  </si>
  <si>
    <t>20.01.2023</t>
  </si>
  <si>
    <t>30.12.2022</t>
  </si>
  <si>
    <t>01.01.2023</t>
  </si>
  <si>
    <t>19.01.2023</t>
  </si>
  <si>
    <t>05.10.2022</t>
  </si>
  <si>
    <t>luna</t>
  </si>
  <si>
    <t>SPITALUL ORASENESC "DR.VALER RUSSU"LUDUS</t>
  </si>
  <si>
    <t>MS05</t>
  </si>
  <si>
    <t>4323543</t>
  </si>
  <si>
    <t>SPITALUL MUNICIPAL " DR.GHEORGHE MARINESCU" TARNAVENI</t>
  </si>
  <si>
    <t>MS07</t>
  </si>
  <si>
    <t>4322386</t>
  </si>
  <si>
    <t>SPITALUL ORASENESC SG. DE PADURE</t>
  </si>
  <si>
    <t>MS11</t>
  </si>
  <si>
    <t>4323314</t>
  </si>
  <si>
    <t>SPITAL SOVATA NIRAJ</t>
  </si>
  <si>
    <t>MS21</t>
  </si>
  <si>
    <t>28605975</t>
  </si>
  <si>
    <t>alocatia de hrana luna dec 2022</t>
  </si>
  <si>
    <t>31.01.2023</t>
  </si>
  <si>
    <t>Borderoul facturilor ce urmeaza a fi decontate in luna ianuarie 2023  reprezentand alocatia de hrana pentru luna  decembrie 20222022</t>
  </si>
  <si>
    <t>Borderoul facturilor ce urmeaza a fi decontate in luna martie 2023  reprezentand alocatia de hrana pentru luna ianuarie 2023</t>
  </si>
  <si>
    <t>alocatia de hrana luna ianuarie 2023</t>
  </si>
  <si>
    <t>28.02.2023</t>
  </si>
  <si>
    <t>20.02.2023</t>
  </si>
  <si>
    <t>17.02.2023</t>
  </si>
  <si>
    <t>16.02.2023</t>
  </si>
  <si>
    <t>10.03.2023</t>
  </si>
  <si>
    <t>nota refuz 7337</t>
  </si>
  <si>
    <t>15.03.2023</t>
  </si>
  <si>
    <t>nota refuz 7878</t>
  </si>
  <si>
    <t>12.04.2023</t>
  </si>
  <si>
    <t>alocatie de hrana februarie</t>
  </si>
  <si>
    <t>27.03.2023</t>
  </si>
  <si>
    <t>alocatie de hrana ianuarie cronici</t>
  </si>
  <si>
    <t>20.03.2023</t>
  </si>
  <si>
    <t>alocatie de hrana februarie DRG</t>
  </si>
  <si>
    <t>alocatie de hrana februarie cronici</t>
  </si>
  <si>
    <t>alocatie de hrana februarie paleatie</t>
  </si>
  <si>
    <t>alocatie de hrana februarie drg</t>
  </si>
  <si>
    <t>16.03.2023</t>
  </si>
  <si>
    <t>22.03.2023</t>
  </si>
  <si>
    <t>Borderoul facturilor ce urmeaza a fi decontate in luna aprilie 2023  reprezentand alocatia de hrana pentru luna februarie 2023</t>
  </si>
  <si>
    <t>refuz iunie</t>
  </si>
  <si>
    <t xml:space="preserve">refuz iulie </t>
  </si>
  <si>
    <t>Borderoul facturilor ce urmeaza a fi decontate in luna mai 2023  reprezentand alocatia de hrana pentru luna martie  2023</t>
  </si>
  <si>
    <t>27.04.2023</t>
  </si>
  <si>
    <t>drg martie</t>
  </si>
  <si>
    <t>cronici  martie</t>
  </si>
  <si>
    <t>19.05.2023</t>
  </si>
  <si>
    <t>05.05.2023</t>
  </si>
  <si>
    <t>drg si cronici martie</t>
  </si>
  <si>
    <t xml:space="preserve">paleatie martie </t>
  </si>
  <si>
    <t>22.05.2023</t>
  </si>
  <si>
    <t>Rest de plata</t>
  </si>
  <si>
    <t>Borderoul facturilor ce urmeaza a fi decontate in luna iunie2023  reprezentand alocatia de hrana pentru luna martie  2023</t>
  </si>
  <si>
    <t>Valoare platita 22.05.2023</t>
  </si>
  <si>
    <t>07.06.2023</t>
  </si>
  <si>
    <t>Borderoul facturilor ce urmeaza a fi decontate in luna iunie2023  reprezentand alocatia de hrana pentru luna aprilie 2023</t>
  </si>
  <si>
    <t>drg si cronici aprilie</t>
  </si>
  <si>
    <t>drg aprilie</t>
  </si>
  <si>
    <t>cronici  aprilie</t>
  </si>
  <si>
    <t xml:space="preserve">paleatie aprilie </t>
  </si>
  <si>
    <t>09.05.2023</t>
  </si>
  <si>
    <t>31.05.2023</t>
  </si>
  <si>
    <t>23.05.2023</t>
  </si>
  <si>
    <t>25.05.2023</t>
  </si>
  <si>
    <t>30.05.2023</t>
  </si>
  <si>
    <t>Refuz</t>
  </si>
  <si>
    <t>09.06.2023</t>
  </si>
  <si>
    <t>Borderoul facturilor ce urmeaza a fi decontate in luna iunie2023  reprezentand alocatia de hrana pentru luna mai 2023</t>
  </si>
  <si>
    <t>drg si cronici mai</t>
  </si>
  <si>
    <t>drg mai</t>
  </si>
  <si>
    <t>cronici  mai</t>
  </si>
  <si>
    <t xml:space="preserve">paleatie mai </t>
  </si>
  <si>
    <t>21.06.2023</t>
  </si>
  <si>
    <t>22.06.2023</t>
  </si>
  <si>
    <t>21.06.202</t>
  </si>
  <si>
    <t>13.06.2023</t>
  </si>
  <si>
    <t>23.06.2023</t>
  </si>
  <si>
    <t>28.06.2023</t>
  </si>
  <si>
    <t>Nota: Decontarea s-a facut la nivelul valorii alocatie de hrana conform decontului generat din SIUI.</t>
  </si>
  <si>
    <t>drg iunie</t>
  </si>
  <si>
    <t>cronici iunie</t>
  </si>
  <si>
    <t xml:space="preserve">drg iunie </t>
  </si>
  <si>
    <t>cronici  iunie</t>
  </si>
  <si>
    <t>paleatie iunie</t>
  </si>
  <si>
    <t>cronci iunie</t>
  </si>
  <si>
    <t>69</t>
  </si>
  <si>
    <t>24-07-2023</t>
  </si>
  <si>
    <t>70</t>
  </si>
  <si>
    <t>71</t>
  </si>
  <si>
    <t>41</t>
  </si>
  <si>
    <t>21-07-2023</t>
  </si>
  <si>
    <t>42</t>
  </si>
  <si>
    <t>43</t>
  </si>
  <si>
    <t>44</t>
  </si>
  <si>
    <t>31</t>
  </si>
  <si>
    <t>30</t>
  </si>
  <si>
    <t>25.07.2023</t>
  </si>
  <si>
    <t>24.07.2023</t>
  </si>
  <si>
    <t>11.07.2023</t>
  </si>
  <si>
    <t>26.07.2023</t>
  </si>
  <si>
    <t>03.08.2023</t>
  </si>
  <si>
    <t>Borderoul facturilor ce urmeaza a fi decontate in luna august 2023  reprezentand alocatia de hrana pentru luna iunie 2023</t>
  </si>
  <si>
    <t>”</t>
  </si>
  <si>
    <t>drg iulie</t>
  </si>
  <si>
    <t>cronici iulie</t>
  </si>
  <si>
    <t xml:space="preserve">drg iulie </t>
  </si>
  <si>
    <t>cronici  iulie</t>
  </si>
  <si>
    <t>paleatie iulie</t>
  </si>
  <si>
    <t>cronci iulie</t>
  </si>
  <si>
    <t>Borderoul facturilor ce urmeaza a fi decontate in luna septembrie 2023  reprezentand alocatia de hrana pentru luna iulie 2023</t>
  </si>
  <si>
    <t>18.08.2023</t>
  </si>
  <si>
    <t>17.08.2023</t>
  </si>
  <si>
    <t>22.08.2023</t>
  </si>
  <si>
    <t>18.09.2023</t>
  </si>
  <si>
    <t>Borderoul facturilor ce urmeaza a fi decontate in luna octombrie  2023  reprezentand alocatia de hrana pentru luna august 2023</t>
  </si>
  <si>
    <t>drg august</t>
  </si>
  <si>
    <t>cronici august</t>
  </si>
  <si>
    <t xml:space="preserve">drg august </t>
  </si>
  <si>
    <t>cronici  august</t>
  </si>
  <si>
    <t>paleatie august</t>
  </si>
  <si>
    <t>cronci august</t>
  </si>
  <si>
    <t>15.09.2023</t>
  </si>
  <si>
    <t>13.09.2023</t>
  </si>
  <si>
    <t>19.10.2023</t>
  </si>
  <si>
    <t>Borderoul facturilor ce urmeaza a fi decontate in luna octombrie  2023  reprezentand alocatia de hrana pentru luna septembrie 2023</t>
  </si>
  <si>
    <t>drg septembrie</t>
  </si>
  <si>
    <t>cronici septembrie</t>
  </si>
  <si>
    <t xml:space="preserve">drg septembrie </t>
  </si>
  <si>
    <t>cronici  septembrie</t>
  </si>
  <si>
    <t>paleatie septembrie</t>
  </si>
  <si>
    <t>cronci septembrie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</si>
</sst>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000"/>
  </numFmts>
  <fonts count="11">
    <font>
      <sz val="10"/>
      <name val="Arial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b/>
      <i/>
      <sz val="8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51">
    <xf numFmtId="0" fontId="0" fillId="0" borderId="0" xfId="0"/>
    <xf numFmtId="43" fontId="3" fillId="0" borderId="0" xfId="1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4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NumberFormat="1" applyFont="1" applyFill="1"/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16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0" fillId="0" borderId="9" xfId="0" applyNumberFormat="1" applyBorder="1" applyAlignment="1">
      <alignment horizontal="right"/>
    </xf>
    <xf numFmtId="0" fontId="0" fillId="0" borderId="9" xfId="0" applyBorder="1"/>
    <xf numFmtId="0" fontId="5" fillId="0" borderId="0" xfId="0" applyFont="1"/>
    <xf numFmtId="0" fontId="5" fillId="0" borderId="10" xfId="0" applyFont="1" applyBorder="1"/>
    <xf numFmtId="0" fontId="5" fillId="0" borderId="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2" xfId="0" applyFont="1" applyBorder="1"/>
    <xf numFmtId="0" fontId="6" fillId="0" borderId="7" xfId="0" applyFont="1" applyBorder="1"/>
    <xf numFmtId="0" fontId="4" fillId="0" borderId="0" xfId="0" applyFont="1"/>
    <xf numFmtId="4" fontId="0" fillId="0" borderId="18" xfId="0" applyNumberFormat="1" applyBorder="1" applyAlignment="1">
      <alignment horizontal="right"/>
    </xf>
    <xf numFmtId="43" fontId="5" fillId="0" borderId="0" xfId="1" applyNumberFormat="1" applyFont="1" applyFill="1" applyAlignment="1">
      <alignment horizontal="center"/>
    </xf>
    <xf numFmtId="43" fontId="5" fillId="0" borderId="0" xfId="1" applyNumberFormat="1" applyFont="1" applyFill="1"/>
    <xf numFmtId="0" fontId="6" fillId="0" borderId="6" xfId="0" applyFont="1" applyBorder="1"/>
    <xf numFmtId="0" fontId="6" fillId="0" borderId="11" xfId="0" applyFont="1" applyBorder="1"/>
    <xf numFmtId="4" fontId="4" fillId="0" borderId="11" xfId="0" applyNumberFormat="1" applyFont="1" applyBorder="1" applyAlignment="1">
      <alignment horizontal="right"/>
    </xf>
    <xf numFmtId="0" fontId="0" fillId="0" borderId="18" xfId="0" applyBorder="1"/>
    <xf numFmtId="4" fontId="4" fillId="0" borderId="7" xfId="0" applyNumberFormat="1" applyFont="1" applyBorder="1" applyAlignment="1">
      <alignment horizontal="right"/>
    </xf>
    <xf numFmtId="0" fontId="3" fillId="0" borderId="0" xfId="1" applyNumberFormat="1" applyFont="1" applyFill="1" applyAlignment="1">
      <alignment vertical="center" wrapText="1"/>
    </xf>
    <xf numFmtId="0" fontId="7" fillId="0" borderId="0" xfId="0" applyFont="1"/>
    <xf numFmtId="4" fontId="5" fillId="0" borderId="0" xfId="0" applyNumberFormat="1" applyFont="1"/>
    <xf numFmtId="164" fontId="5" fillId="0" borderId="0" xfId="0" applyNumberFormat="1" applyFont="1"/>
    <xf numFmtId="43" fontId="8" fillId="0" borderId="0" xfId="1" applyNumberFormat="1" applyFont="1" applyFill="1" applyAlignment="1">
      <alignment vertical="center" wrapText="1"/>
    </xf>
    <xf numFmtId="0" fontId="6" fillId="0" borderId="0" xfId="1" applyNumberFormat="1" applyFont="1" applyFill="1" applyAlignment="1">
      <alignment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0" fillId="0" borderId="4" xfId="0" applyBorder="1"/>
    <xf numFmtId="4" fontId="0" fillId="0" borderId="4" xfId="0" applyNumberFormat="1" applyBorder="1" applyAlignment="1">
      <alignment horizontal="right"/>
    </xf>
    <xf numFmtId="4" fontId="1" fillId="0" borderId="21" xfId="0" applyNumberFormat="1" applyFont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/>
    <xf numFmtId="4" fontId="0" fillId="0" borderId="3" xfId="0" applyNumberFormat="1" applyBorder="1" applyAlignment="1">
      <alignment horizontal="right"/>
    </xf>
    <xf numFmtId="4" fontId="0" fillId="0" borderId="16" xfId="0" applyNumberForma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5" fillId="0" borderId="22" xfId="0" applyFont="1" applyBorder="1"/>
    <xf numFmtId="0" fontId="5" fillId="0" borderId="23" xfId="0" applyFont="1" applyBorder="1"/>
    <xf numFmtId="0" fontId="0" fillId="0" borderId="24" xfId="0" applyBorder="1"/>
    <xf numFmtId="4" fontId="0" fillId="0" borderId="24" xfId="0" applyNumberFormat="1" applyBorder="1" applyAlignment="1">
      <alignment horizontal="right"/>
    </xf>
    <xf numFmtId="4" fontId="0" fillId="0" borderId="24" xfId="0" applyNumberForma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5" fillId="0" borderId="25" xfId="0" applyFont="1" applyBorder="1"/>
    <xf numFmtId="0" fontId="5" fillId="0" borderId="26" xfId="0" applyFont="1" applyBorder="1"/>
    <xf numFmtId="0" fontId="5" fillId="0" borderId="26" xfId="0" applyFont="1" applyBorder="1" applyAlignment="1">
      <alignment horizontal="left"/>
    </xf>
    <xf numFmtId="4" fontId="0" fillId="0" borderId="26" xfId="0" applyNumberFormat="1" applyBorder="1" applyAlignment="1">
      <alignment horizontal="right"/>
    </xf>
    <xf numFmtId="4" fontId="0" fillId="0" borderId="26" xfId="0" applyNumberFormat="1" applyBorder="1" applyAlignment="1">
      <alignment horizontal="center" vertical="center" wrapText="1"/>
    </xf>
    <xf numFmtId="0" fontId="6" fillId="0" borderId="19" xfId="0" applyFont="1" applyBorder="1"/>
    <xf numFmtId="0" fontId="6" fillId="0" borderId="20" xfId="0" applyFont="1" applyBorder="1"/>
    <xf numFmtId="4" fontId="4" fillId="0" borderId="20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6" fillId="0" borderId="28" xfId="0" applyFont="1" applyBorder="1"/>
    <xf numFmtId="0" fontId="6" fillId="0" borderId="29" xfId="0" applyFont="1" applyBorder="1"/>
    <xf numFmtId="4" fontId="4" fillId="0" borderId="3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/>
    <xf numFmtId="4" fontId="5" fillId="0" borderId="0" xfId="0" applyNumberFormat="1" applyFont="1" applyAlignment="1">
      <alignment horizontal="center"/>
    </xf>
    <xf numFmtId="43" fontId="9" fillId="0" borderId="0" xfId="1" applyNumberFormat="1" applyFont="1" applyFill="1"/>
    <xf numFmtId="14" fontId="0" fillId="0" borderId="0" xfId="1" applyNumberFormat="1" applyFont="1" applyFill="1" applyAlignment="1">
      <alignment horizontal="left"/>
    </xf>
    <xf numFmtId="14" fontId="2" fillId="0" borderId="0" xfId="0" applyNumberFormat="1" applyFont="1" applyAlignment="1">
      <alignment horizontal="left"/>
    </xf>
    <xf numFmtId="0" fontId="5" fillId="0" borderId="9" xfId="0" applyFont="1" applyBorder="1"/>
    <xf numFmtId="0" fontId="5" fillId="0" borderId="18" xfId="0" applyFont="1" applyBorder="1"/>
    <xf numFmtId="0" fontId="5" fillId="0" borderId="24" xfId="0" applyFont="1" applyBorder="1"/>
    <xf numFmtId="4" fontId="6" fillId="0" borderId="11" xfId="0" applyNumberFormat="1" applyFont="1" applyBorder="1" applyAlignment="1"/>
    <xf numFmtId="0" fontId="10" fillId="0" borderId="0" xfId="0" applyFont="1"/>
    <xf numFmtId="0" fontId="6" fillId="0" borderId="31" xfId="0" applyFont="1" applyBorder="1"/>
    <xf numFmtId="0" fontId="6" fillId="0" borderId="32" xfId="0" applyFont="1" applyBorder="1"/>
    <xf numFmtId="4" fontId="4" fillId="0" borderId="33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center" vertical="center" wrapText="1"/>
    </xf>
    <xf numFmtId="0" fontId="5" fillId="0" borderId="3" xfId="0" applyFont="1" applyFill="1" applyBorder="1"/>
    <xf numFmtId="43" fontId="2" fillId="0" borderId="0" xfId="1" applyNumberFormat="1" applyFont="1" applyFill="1" applyAlignment="1">
      <alignment horizontal="center"/>
    </xf>
    <xf numFmtId="43" fontId="2" fillId="0" borderId="0" xfId="1" applyNumberFormat="1" applyFont="1" applyFill="1"/>
    <xf numFmtId="0" fontId="5" fillId="0" borderId="1" xfId="0" applyFont="1" applyBorder="1" applyAlignment="1">
      <alignment horizontal="center"/>
    </xf>
    <xf numFmtId="4" fontId="0" fillId="0" borderId="17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0" borderId="1" xfId="0" applyFont="1" applyBorder="1"/>
    <xf numFmtId="4" fontId="4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 wrapText="1"/>
    </xf>
    <xf numFmtId="43" fontId="0" fillId="0" borderId="0" xfId="1" applyNumberFormat="1" applyFont="1" applyFill="1" applyAlignment="1">
      <alignment horizontal="center"/>
    </xf>
    <xf numFmtId="4" fontId="0" fillId="0" borderId="0" xfId="0" applyNumberFormat="1" applyBorder="1" applyAlignment="1">
      <alignment horizontal="center" vertical="center" wrapText="1"/>
    </xf>
    <xf numFmtId="1" fontId="0" fillId="0" borderId="24" xfId="0" applyNumberFormat="1" applyBorder="1"/>
    <xf numFmtId="0" fontId="1" fillId="0" borderId="24" xfId="0" applyFont="1" applyBorder="1"/>
    <xf numFmtId="0" fontId="1" fillId="0" borderId="18" xfId="0" applyFont="1" applyBorder="1"/>
    <xf numFmtId="4" fontId="1" fillId="0" borderId="24" xfId="0" applyNumberFormat="1" applyFont="1" applyBorder="1" applyAlignment="1">
      <alignment horizontal="center" vertical="center" wrapText="1"/>
    </xf>
    <xf numFmtId="4" fontId="4" fillId="0" borderId="0" xfId="0" applyNumberFormat="1" applyFont="1"/>
    <xf numFmtId="4" fontId="0" fillId="0" borderId="0" xfId="0" applyNumberFormat="1" applyBorder="1" applyAlignment="1">
      <alignment horizontal="right"/>
    </xf>
    <xf numFmtId="4" fontId="0" fillId="0" borderId="34" xfId="0" applyNumberForma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0" fillId="0" borderId="23" xfId="0" applyBorder="1"/>
    <xf numFmtId="0" fontId="1" fillId="0" borderId="23" xfId="0" applyFont="1" applyBorder="1"/>
    <xf numFmtId="4" fontId="0" fillId="0" borderId="23" xfId="0" applyNumberFormat="1" applyBorder="1" applyAlignment="1">
      <alignment horizontal="right"/>
    </xf>
    <xf numFmtId="4" fontId="0" fillId="0" borderId="23" xfId="0" applyNumberForma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10" xfId="0" applyBorder="1"/>
    <xf numFmtId="4" fontId="0" fillId="0" borderId="10" xfId="0" applyNumberFormat="1" applyBorder="1" applyAlignment="1">
      <alignment horizontal="right"/>
    </xf>
    <xf numFmtId="4" fontId="1" fillId="0" borderId="34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1" applyNumberFormat="1" applyFont="1" applyFill="1" applyAlignment="1">
      <alignment horizontal="center" vertical="center" wrapText="1"/>
    </xf>
    <xf numFmtId="0" fontId="3" fillId="0" borderId="0" xfId="1" applyNumberFormat="1" applyFont="1" applyFill="1" applyAlignment="1">
      <alignment horizontal="center" vertical="center" wrapText="1"/>
    </xf>
    <xf numFmtId="0" fontId="3" fillId="0" borderId="0" xfId="1" applyNumberFormat="1" applyFont="1" applyFill="1" applyAlignment="1">
      <alignment horizontal="center" vertical="center" wrapText="1"/>
    </xf>
    <xf numFmtId="0" fontId="1" fillId="0" borderId="4" xfId="0" applyFont="1" applyBorder="1"/>
    <xf numFmtId="0" fontId="6" fillId="2" borderId="23" xfId="0" applyFont="1" applyFill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right" wrapText="1"/>
    </xf>
    <xf numFmtId="4" fontId="6" fillId="0" borderId="5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1" applyNumberFormat="1" applyFont="1" applyFill="1" applyAlignment="1">
      <alignment horizontal="center" vertical="center" wrapText="1"/>
    </xf>
    <xf numFmtId="0" fontId="1" fillId="0" borderId="10" xfId="0" applyFont="1" applyBorder="1"/>
    <xf numFmtId="1" fontId="0" fillId="0" borderId="3" xfId="0" applyNumberFormat="1" applyBorder="1"/>
    <xf numFmtId="4" fontId="5" fillId="0" borderId="35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0" xfId="1" applyNumberFormat="1" applyFont="1" applyFill="1" applyAlignment="1">
      <alignment horizontal="center" vertical="center" wrapText="1"/>
    </xf>
    <xf numFmtId="0" fontId="3" fillId="0" borderId="0" xfId="1" applyNumberFormat="1" applyFont="1" applyFill="1" applyAlignment="1">
      <alignment horizontal="center" vertical="center" wrapText="1"/>
    </xf>
    <xf numFmtId="4" fontId="0" fillId="0" borderId="36" xfId="0" applyNumberFormat="1" applyBorder="1" applyAlignment="1">
      <alignment horizontal="right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0" fontId="0" fillId="0" borderId="39" xfId="0" applyBorder="1"/>
    <xf numFmtId="4" fontId="0" fillId="0" borderId="39" xfId="0" applyNumberFormat="1" applyBorder="1" applyAlignment="1">
      <alignment horizontal="right"/>
    </xf>
    <xf numFmtId="4" fontId="5" fillId="0" borderId="40" xfId="0" applyNumberFormat="1" applyFont="1" applyBorder="1" applyAlignment="1">
      <alignment horizontal="center" vertical="center" wrapText="1"/>
    </xf>
    <xf numFmtId="0" fontId="3" fillId="0" borderId="0" xfId="1" applyNumberFormat="1" applyFont="1" applyFill="1" applyAlignment="1">
      <alignment horizontal="center" vertical="center" wrapText="1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="60" workbookViewId="0">
      <selection activeCell="K36" sqref="K36"/>
    </sheetView>
  </sheetViews>
  <sheetFormatPr defaultColWidth="10.42578125" defaultRowHeight="12.75"/>
  <cols>
    <col min="1" max="1" width="42.42578125" bestFit="1" customWidth="1"/>
    <col min="2" max="2" width="7.85546875" style="35" bestFit="1" customWidth="1"/>
    <col min="3" max="3" width="10.42578125" style="35" customWidth="1"/>
    <col min="4" max="4" width="8.5703125" style="35" customWidth="1"/>
    <col min="5" max="5" width="10.42578125" style="35" customWidth="1"/>
    <col min="6" max="6" width="14.85546875" style="35" bestFit="1" customWidth="1"/>
    <col min="7" max="7" width="18.140625" bestFit="1" customWidth="1"/>
    <col min="10" max="10" width="11.7109375" bestFit="1" customWidth="1"/>
  </cols>
  <sheetData>
    <row r="1" spans="1:10">
      <c r="A1" s="38" t="s">
        <v>20</v>
      </c>
      <c r="B1"/>
      <c r="C1"/>
      <c r="D1" s="14"/>
      <c r="E1" s="14"/>
      <c r="F1"/>
      <c r="G1" s="2" t="s">
        <v>21</v>
      </c>
    </row>
    <row r="2" spans="1:10">
      <c r="B2"/>
      <c r="C2"/>
      <c r="D2" s="14"/>
      <c r="E2" s="14"/>
      <c r="F2"/>
      <c r="G2" s="1" t="s">
        <v>35</v>
      </c>
    </row>
    <row r="3" spans="1:10">
      <c r="B3"/>
      <c r="C3"/>
      <c r="D3" s="14"/>
      <c r="E3" s="14"/>
      <c r="F3"/>
      <c r="G3" s="1" t="s">
        <v>22</v>
      </c>
    </row>
    <row r="4" spans="1:10">
      <c r="B4"/>
      <c r="C4"/>
      <c r="D4" s="14"/>
      <c r="E4" s="14"/>
      <c r="F4"/>
    </row>
    <row r="5" spans="1:10">
      <c r="A5" s="34"/>
      <c r="B5" s="34"/>
      <c r="C5" s="34"/>
      <c r="D5" s="39"/>
      <c r="E5" s="39"/>
      <c r="F5" s="34"/>
      <c r="G5" s="34"/>
    </row>
    <row r="6" spans="1:10">
      <c r="A6" s="34"/>
      <c r="B6" s="34"/>
      <c r="C6" s="34"/>
      <c r="D6" s="39"/>
      <c r="E6" s="39"/>
      <c r="F6" s="34"/>
      <c r="G6" s="34"/>
    </row>
    <row r="7" spans="1:10" ht="12.75" customHeight="1">
      <c r="A7" s="150" t="s">
        <v>58</v>
      </c>
      <c r="B7" s="150"/>
      <c r="C7" s="150"/>
      <c r="D7" s="150"/>
      <c r="E7" s="150"/>
      <c r="F7" s="150"/>
      <c r="G7" s="150"/>
      <c r="H7" s="150"/>
    </row>
    <row r="8" spans="1:10" ht="13.5" thickBot="1">
      <c r="A8" s="14"/>
      <c r="B8" s="14"/>
      <c r="C8" s="14"/>
      <c r="D8" s="14"/>
      <c r="E8" s="14"/>
      <c r="F8"/>
    </row>
    <row r="9" spans="1:10" s="42" customFormat="1" ht="23.25" thickBot="1">
      <c r="A9" s="40" t="s">
        <v>0</v>
      </c>
      <c r="B9" s="41" t="s">
        <v>2</v>
      </c>
      <c r="C9" s="41" t="s">
        <v>1</v>
      </c>
      <c r="D9" s="41" t="s">
        <v>3</v>
      </c>
      <c r="E9" s="41" t="s">
        <v>4</v>
      </c>
      <c r="F9" s="41" t="s">
        <v>5</v>
      </c>
      <c r="G9" s="41" t="s">
        <v>6</v>
      </c>
      <c r="H9" s="41" t="s">
        <v>43</v>
      </c>
    </row>
    <row r="10" spans="1:10" ht="38.25">
      <c r="A10" s="22" t="s">
        <v>7</v>
      </c>
      <c r="B10" s="18" t="s">
        <v>9</v>
      </c>
      <c r="C10" s="43" t="s">
        <v>8</v>
      </c>
      <c r="D10" s="44">
        <v>1360</v>
      </c>
      <c r="E10" s="44" t="s">
        <v>40</v>
      </c>
      <c r="F10" s="45">
        <v>432839</v>
      </c>
      <c r="G10" s="45">
        <v>432839</v>
      </c>
      <c r="H10" s="46" t="s">
        <v>56</v>
      </c>
      <c r="I10" s="8"/>
      <c r="J10" s="8">
        <f>F10+G13+G31</f>
        <v>792077</v>
      </c>
    </row>
    <row r="11" spans="1:10" ht="13.5" thickBot="1">
      <c r="A11" s="21"/>
      <c r="B11" s="17"/>
      <c r="C11" s="49"/>
      <c r="D11" s="50"/>
      <c r="E11" s="51"/>
      <c r="F11" s="52"/>
      <c r="G11" s="52"/>
      <c r="H11" s="53"/>
    </row>
    <row r="12" spans="1:10" s="25" customFormat="1" ht="13.5" thickBot="1">
      <c r="A12" s="23"/>
      <c r="B12" s="24"/>
      <c r="C12" s="24"/>
      <c r="D12" s="24"/>
      <c r="E12" s="24"/>
      <c r="F12" s="33">
        <f>SUM(F10:F10)</f>
        <v>432839</v>
      </c>
      <c r="G12" s="33">
        <f>SUM(G10:G10)</f>
        <v>432839</v>
      </c>
      <c r="H12" s="54"/>
    </row>
    <row r="13" spans="1:10" ht="39" thickBot="1">
      <c r="A13" s="19" t="s">
        <v>13</v>
      </c>
      <c r="B13" s="15" t="s">
        <v>11</v>
      </c>
      <c r="C13" s="15" t="s">
        <v>12</v>
      </c>
      <c r="D13" s="13">
        <v>51</v>
      </c>
      <c r="E13" s="13" t="s">
        <v>41</v>
      </c>
      <c r="F13" s="12">
        <v>290422</v>
      </c>
      <c r="G13" s="12">
        <v>290422</v>
      </c>
      <c r="H13" s="46" t="s">
        <v>56</v>
      </c>
    </row>
    <row r="14" spans="1:10" s="25" customFormat="1" ht="13.5" thickBot="1">
      <c r="A14" s="29"/>
      <c r="B14" s="30"/>
      <c r="C14" s="30"/>
      <c r="D14" s="30"/>
      <c r="E14" s="30"/>
      <c r="F14" s="31">
        <f>SUM(F13:F13)</f>
        <v>290422</v>
      </c>
      <c r="G14" s="31">
        <f>SUM(G13:G13)</f>
        <v>290422</v>
      </c>
      <c r="H14" s="60"/>
    </row>
    <row r="15" spans="1:10" ht="38.25">
      <c r="A15" s="22" t="s">
        <v>16</v>
      </c>
      <c r="B15" s="18" t="s">
        <v>14</v>
      </c>
      <c r="C15" s="18" t="s">
        <v>15</v>
      </c>
      <c r="D15" s="32">
        <v>522</v>
      </c>
      <c r="E15" s="32" t="s">
        <v>39</v>
      </c>
      <c r="F15" s="26">
        <v>57783</v>
      </c>
      <c r="G15" s="26">
        <v>57783</v>
      </c>
      <c r="H15" s="46" t="s">
        <v>56</v>
      </c>
    </row>
    <row r="16" spans="1:10" ht="13.5" thickBot="1">
      <c r="A16" s="61" t="s">
        <v>16</v>
      </c>
      <c r="B16" s="62" t="s">
        <v>14</v>
      </c>
      <c r="C16" s="63">
        <v>4323403</v>
      </c>
      <c r="D16" s="62"/>
      <c r="E16" s="62"/>
      <c r="F16" s="64">
        <v>0</v>
      </c>
      <c r="G16" s="64"/>
      <c r="H16" s="65"/>
    </row>
    <row r="17" spans="1:8" s="25" customFormat="1" ht="13.5" thickBot="1">
      <c r="A17" s="66"/>
      <c r="B17" s="67"/>
      <c r="C17" s="67"/>
      <c r="D17" s="67"/>
      <c r="E17" s="67"/>
      <c r="F17" s="68">
        <f>SUM(F15:F16)</f>
        <v>57783</v>
      </c>
      <c r="G17" s="68">
        <f t="shared" ref="G17" si="0">SUM(G15:G16)</f>
        <v>57783</v>
      </c>
      <c r="H17" s="69"/>
    </row>
    <row r="18" spans="1:8" ht="38.25">
      <c r="A18" s="22" t="s">
        <v>44</v>
      </c>
      <c r="B18" s="18" t="s">
        <v>45</v>
      </c>
      <c r="C18" s="18" t="s">
        <v>46</v>
      </c>
      <c r="D18" s="44">
        <v>285</v>
      </c>
      <c r="E18" s="44" t="s">
        <v>39</v>
      </c>
      <c r="F18" s="45">
        <v>84293</v>
      </c>
      <c r="G18" s="45">
        <v>84293</v>
      </c>
      <c r="H18" s="46" t="s">
        <v>56</v>
      </c>
    </row>
    <row r="19" spans="1:8">
      <c r="A19" s="20" t="s">
        <v>44</v>
      </c>
      <c r="B19" s="16" t="s">
        <v>45</v>
      </c>
      <c r="C19" s="16" t="s">
        <v>46</v>
      </c>
      <c r="D19" s="47">
        <v>244</v>
      </c>
      <c r="E19" s="47" t="s">
        <v>42</v>
      </c>
      <c r="F19" s="48">
        <v>-5368</v>
      </c>
      <c r="G19" s="48">
        <v>-5368</v>
      </c>
      <c r="H19" s="70"/>
    </row>
    <row r="20" spans="1:8" ht="13.5" thickBot="1">
      <c r="A20" s="21"/>
      <c r="B20" s="17"/>
      <c r="C20" s="17"/>
      <c r="D20" s="50">
        <v>243</v>
      </c>
      <c r="E20" s="50" t="s">
        <v>42</v>
      </c>
      <c r="F20" s="52">
        <v>-2838</v>
      </c>
      <c r="G20" s="52">
        <v>-2838</v>
      </c>
      <c r="H20" s="71"/>
    </row>
    <row r="21" spans="1:8" s="25" customFormat="1" ht="13.5" thickBot="1">
      <c r="A21" s="23"/>
      <c r="B21" s="24"/>
      <c r="C21" s="24"/>
      <c r="D21" s="24"/>
      <c r="E21" s="24"/>
      <c r="F21" s="33">
        <f>SUM(F18:F20)</f>
        <v>76087</v>
      </c>
      <c r="G21" s="33">
        <f t="shared" ref="G21" si="1">SUM(G18:G20)</f>
        <v>76087</v>
      </c>
      <c r="H21" s="54"/>
    </row>
    <row r="22" spans="1:8" ht="39" thickBot="1">
      <c r="A22" s="19" t="s">
        <v>34</v>
      </c>
      <c r="B22" s="15" t="s">
        <v>32</v>
      </c>
      <c r="C22" s="15" t="s">
        <v>33</v>
      </c>
      <c r="D22" s="13">
        <v>229</v>
      </c>
      <c r="E22" s="13" t="s">
        <v>39</v>
      </c>
      <c r="F22" s="12">
        <v>72402</v>
      </c>
      <c r="G22" s="12">
        <v>72402</v>
      </c>
      <c r="H22" s="46" t="s">
        <v>56</v>
      </c>
    </row>
    <row r="23" spans="1:8" s="25" customFormat="1" ht="13.5" thickBot="1">
      <c r="A23" s="29"/>
      <c r="B23" s="30"/>
      <c r="C23" s="30"/>
      <c r="D23" s="30"/>
      <c r="E23" s="30"/>
      <c r="F23" s="31">
        <f>SUM(F22:F22)</f>
        <v>72402</v>
      </c>
      <c r="G23" s="31">
        <f>SUM(G22:G22)</f>
        <v>72402</v>
      </c>
      <c r="H23" s="60"/>
    </row>
    <row r="24" spans="1:8" ht="38.25">
      <c r="A24" s="19" t="s">
        <v>47</v>
      </c>
      <c r="B24" s="15" t="s">
        <v>48</v>
      </c>
      <c r="C24" s="15" t="s">
        <v>49</v>
      </c>
      <c r="D24" s="13">
        <v>294</v>
      </c>
      <c r="E24" s="13" t="s">
        <v>39</v>
      </c>
      <c r="F24" s="12">
        <v>277519</v>
      </c>
      <c r="G24" s="12">
        <v>277519</v>
      </c>
      <c r="H24" s="46" t="s">
        <v>56</v>
      </c>
    </row>
    <row r="25" spans="1:8" ht="13.5" thickBot="1">
      <c r="A25" s="55" t="s">
        <v>47</v>
      </c>
      <c r="B25" s="56" t="s">
        <v>48</v>
      </c>
      <c r="C25" s="56" t="s">
        <v>49</v>
      </c>
      <c r="D25" s="57"/>
      <c r="E25" s="57"/>
      <c r="F25" s="58"/>
      <c r="G25" s="58"/>
      <c r="H25" s="59"/>
    </row>
    <row r="26" spans="1:8" s="25" customFormat="1" ht="13.5" thickBot="1">
      <c r="A26" s="29"/>
      <c r="B26" s="30"/>
      <c r="C26" s="30"/>
      <c r="D26" s="30"/>
      <c r="E26" s="30"/>
      <c r="F26" s="31">
        <f>SUM(F24:F25)</f>
        <v>277519</v>
      </c>
      <c r="G26" s="31">
        <f t="shared" ref="G26" si="2">SUM(G24:G25)</f>
        <v>277519</v>
      </c>
      <c r="H26" s="60"/>
    </row>
    <row r="27" spans="1:8" ht="39" thickBot="1">
      <c r="A27" s="19" t="s">
        <v>50</v>
      </c>
      <c r="B27" s="15" t="s">
        <v>51</v>
      </c>
      <c r="C27" s="15" t="s">
        <v>52</v>
      </c>
      <c r="D27" s="13">
        <v>766</v>
      </c>
      <c r="E27" s="13" t="s">
        <v>39</v>
      </c>
      <c r="F27" s="12">
        <v>9603</v>
      </c>
      <c r="G27" s="12">
        <v>9603</v>
      </c>
      <c r="H27" s="46" t="s">
        <v>56</v>
      </c>
    </row>
    <row r="28" spans="1:8" s="25" customFormat="1" ht="13.5" thickBot="1">
      <c r="A28" s="29"/>
      <c r="B28" s="30"/>
      <c r="C28" s="30"/>
      <c r="D28" s="72"/>
      <c r="E28" s="73"/>
      <c r="F28" s="74">
        <f>SUM(F27:F27)</f>
        <v>9603</v>
      </c>
      <c r="G28" s="74">
        <f>SUM(G27:G27)</f>
        <v>9603</v>
      </c>
      <c r="H28" s="75"/>
    </row>
    <row r="29" spans="1:8" ht="39" thickBot="1">
      <c r="A29" s="22" t="s">
        <v>53</v>
      </c>
      <c r="B29" s="18" t="s">
        <v>54</v>
      </c>
      <c r="C29" s="18" t="s">
        <v>55</v>
      </c>
      <c r="D29" s="32">
        <v>732</v>
      </c>
      <c r="E29" s="32" t="s">
        <v>39</v>
      </c>
      <c r="F29" s="26">
        <v>10736</v>
      </c>
      <c r="G29" s="26">
        <v>10736</v>
      </c>
      <c r="H29" s="46" t="s">
        <v>56</v>
      </c>
    </row>
    <row r="30" spans="1:8" s="25" customFormat="1" ht="13.5" thickBot="1">
      <c r="A30" s="29"/>
      <c r="B30" s="30"/>
      <c r="C30" s="30"/>
      <c r="D30" s="30"/>
      <c r="E30" s="30"/>
      <c r="F30" s="31">
        <f>SUM(F29:F29)</f>
        <v>10736</v>
      </c>
      <c r="G30" s="31">
        <f>SUM(G29:G29)</f>
        <v>10736</v>
      </c>
      <c r="H30" s="60"/>
    </row>
    <row r="31" spans="1:8" ht="39" thickBot="1">
      <c r="A31" s="22" t="s">
        <v>19</v>
      </c>
      <c r="B31" s="18" t="s">
        <v>17</v>
      </c>
      <c r="C31" s="18" t="s">
        <v>18</v>
      </c>
      <c r="D31" s="32">
        <v>202310</v>
      </c>
      <c r="E31" s="32" t="s">
        <v>38</v>
      </c>
      <c r="F31" s="26">
        <v>68816</v>
      </c>
      <c r="G31" s="26">
        <v>68816</v>
      </c>
      <c r="H31" s="46" t="s">
        <v>56</v>
      </c>
    </row>
    <row r="32" spans="1:8" s="25" customFormat="1" ht="13.5" thickBot="1">
      <c r="A32" s="29"/>
      <c r="B32" s="30"/>
      <c r="C32" s="30"/>
      <c r="D32" s="30"/>
      <c r="E32" s="30"/>
      <c r="F32" s="31">
        <f>SUM(F31:F31)</f>
        <v>68816</v>
      </c>
      <c r="G32" s="31">
        <f>SUM(G31:G31)</f>
        <v>68816</v>
      </c>
      <c r="H32" s="60"/>
    </row>
    <row r="33" spans="1:12" s="25" customFormat="1" ht="13.5" thickBot="1">
      <c r="A33" s="76" t="s">
        <v>10</v>
      </c>
      <c r="B33" s="77" t="s">
        <v>10</v>
      </c>
      <c r="C33" s="77" t="s">
        <v>10</v>
      </c>
      <c r="D33" s="78"/>
      <c r="E33" s="78"/>
      <c r="F33" s="78">
        <f>F12+F14+F17+F21+F23+F26+F28+F30+F32</f>
        <v>1296207</v>
      </c>
      <c r="G33" s="78">
        <f>G12+G14+G17+G21+G23+G26+G28+G30+G32</f>
        <v>1296207</v>
      </c>
      <c r="H33" s="60"/>
    </row>
    <row r="34" spans="1:12">
      <c r="A34" s="14"/>
      <c r="B34" s="14"/>
      <c r="C34" s="14"/>
      <c r="D34" s="14"/>
      <c r="E34" s="14"/>
      <c r="F34"/>
      <c r="I34" s="8"/>
      <c r="J34" s="8">
        <f>'2_ah(13.03.2023)'!G37</f>
        <v>1403028</v>
      </c>
      <c r="K34">
        <f>2801628</f>
        <v>2801628</v>
      </c>
      <c r="L34" s="8"/>
    </row>
    <row r="35" spans="1:12">
      <c r="A35" s="14"/>
      <c r="B35" s="14"/>
      <c r="C35" s="14"/>
      <c r="D35" s="14"/>
      <c r="E35" s="14"/>
      <c r="F35"/>
      <c r="G35" s="8"/>
      <c r="H35" s="8"/>
      <c r="I35" s="8"/>
      <c r="J35" s="8">
        <f>'3_ah(12.04.2023)'!G39</f>
        <v>1410200</v>
      </c>
      <c r="K35">
        <v>1926056</v>
      </c>
    </row>
    <row r="36" spans="1:12">
      <c r="A36" s="14"/>
      <c r="B36" s="14"/>
      <c r="C36" s="14"/>
      <c r="D36" s="14"/>
      <c r="E36" s="14"/>
      <c r="F36"/>
      <c r="I36" s="8"/>
      <c r="J36" s="8"/>
      <c r="K36">
        <f>K34-K35</f>
        <v>875572</v>
      </c>
    </row>
    <row r="37" spans="1:12" ht="14.25" customHeight="1">
      <c r="A37" s="14"/>
      <c r="B37" s="14"/>
      <c r="C37" s="14"/>
      <c r="D37" s="14"/>
      <c r="E37" s="14"/>
      <c r="F37"/>
    </row>
    <row r="38" spans="1:12" s="3" customFormat="1">
      <c r="A38" s="1" t="s">
        <v>23</v>
      </c>
      <c r="B38" s="5"/>
      <c r="D38" s="1" t="s">
        <v>24</v>
      </c>
      <c r="E38" s="5"/>
      <c r="F38" s="5"/>
      <c r="H38" s="2" t="s">
        <v>25</v>
      </c>
    </row>
    <row r="39" spans="1:12" s="3" customFormat="1">
      <c r="A39" s="1" t="s">
        <v>26</v>
      </c>
      <c r="B39" s="5"/>
      <c r="D39" s="1" t="s">
        <v>27</v>
      </c>
      <c r="E39" s="5"/>
      <c r="F39" s="11"/>
      <c r="H39" s="2" t="s">
        <v>28</v>
      </c>
    </row>
    <row r="40" spans="1:12" s="3" customFormat="1">
      <c r="A40" s="2" t="s">
        <v>37</v>
      </c>
      <c r="B40" s="5"/>
      <c r="D40" s="1" t="s">
        <v>29</v>
      </c>
      <c r="E40" s="5"/>
      <c r="F40" s="9"/>
      <c r="H40" s="2" t="s">
        <v>36</v>
      </c>
    </row>
    <row r="41" spans="1:12" s="3" customFormat="1">
      <c r="C41" s="4"/>
      <c r="D41" s="27"/>
      <c r="E41" s="79"/>
      <c r="F41" s="10"/>
      <c r="G41" s="11"/>
      <c r="H41" s="11"/>
    </row>
    <row r="42" spans="1:12">
      <c r="A42" s="80"/>
      <c r="B42" s="4"/>
      <c r="C42" s="6"/>
      <c r="D42" s="28"/>
      <c r="E42" s="36"/>
      <c r="F42" s="7"/>
      <c r="G42" s="9"/>
      <c r="H42" s="9"/>
    </row>
    <row r="43" spans="1:12">
      <c r="A43" s="81" t="s">
        <v>30</v>
      </c>
      <c r="B43" s="6"/>
      <c r="C43" s="6"/>
      <c r="D43" s="28"/>
      <c r="E43" s="37"/>
      <c r="F43"/>
      <c r="G43" s="10"/>
      <c r="H43" s="10"/>
    </row>
    <row r="44" spans="1:12">
      <c r="A44" s="80" t="s">
        <v>31</v>
      </c>
      <c r="B44" s="6"/>
      <c r="C44" s="6"/>
      <c r="D44" s="28"/>
      <c r="E44" s="14"/>
      <c r="F44"/>
      <c r="G44" s="7"/>
      <c r="H44" s="7"/>
    </row>
    <row r="45" spans="1:12">
      <c r="A45" s="82" t="s">
        <v>57</v>
      </c>
      <c r="B45"/>
      <c r="C45"/>
      <c r="D45" s="14"/>
      <c r="E45" s="14"/>
      <c r="F45"/>
    </row>
    <row r="46" spans="1:12">
      <c r="A46" s="14"/>
      <c r="B46" s="14"/>
      <c r="C46" s="14"/>
      <c r="D46" s="14"/>
      <c r="E46" s="14"/>
      <c r="F46"/>
    </row>
  </sheetData>
  <mergeCells count="1">
    <mergeCell ref="A7:H7"/>
  </mergeCells>
  <pageMargins left="0.17" right="0.16" top="0.17" bottom="0.17" header="0.17" footer="0.16"/>
  <pageSetup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58"/>
  <sheetViews>
    <sheetView workbookViewId="0">
      <selection sqref="A1:XFD1048576"/>
    </sheetView>
  </sheetViews>
  <sheetFormatPr defaultRowHeight="12.75"/>
  <cols>
    <col min="1" max="1" width="65.140625" style="14" bestFit="1" customWidth="1"/>
    <col min="2" max="2" width="7.85546875" style="14" bestFit="1" customWidth="1"/>
    <col min="3" max="3" width="8.5703125" style="14" bestFit="1" customWidth="1"/>
    <col min="4" max="4" width="10.140625" style="14" bestFit="1" customWidth="1"/>
    <col min="5" max="5" width="12" style="14" customWidth="1"/>
    <col min="6" max="6" width="15.85546875" bestFit="1" customWidth="1"/>
    <col min="7" max="7" width="12.42578125" customWidth="1"/>
    <col min="8" max="8" width="7.5703125" customWidth="1"/>
    <col min="9" max="9" width="9.7109375" style="14" customWidth="1"/>
    <col min="10" max="10" width="11.7109375" bestFit="1" customWidth="1"/>
    <col min="11" max="11" width="13.5703125" bestFit="1" customWidth="1"/>
    <col min="12" max="12" width="11.7109375" bestFit="1" customWidth="1"/>
    <col min="13" max="13" width="13.42578125" bestFit="1" customWidth="1"/>
  </cols>
  <sheetData>
    <row r="2" spans="1:9">
      <c r="A2" s="38" t="s">
        <v>20</v>
      </c>
      <c r="B2"/>
      <c r="C2"/>
      <c r="H2" s="2" t="s">
        <v>21</v>
      </c>
    </row>
    <row r="3" spans="1:9">
      <c r="A3"/>
      <c r="B3"/>
      <c r="C3"/>
      <c r="H3" s="1" t="s">
        <v>35</v>
      </c>
    </row>
    <row r="4" spans="1:9">
      <c r="A4"/>
      <c r="B4"/>
      <c r="C4"/>
      <c r="H4" s="1" t="s">
        <v>22</v>
      </c>
    </row>
    <row r="5" spans="1:9">
      <c r="A5"/>
      <c r="B5"/>
      <c r="C5"/>
    </row>
    <row r="6" spans="1:9">
      <c r="A6" s="34"/>
      <c r="B6" s="34"/>
      <c r="C6" s="34"/>
      <c r="D6" s="39"/>
      <c r="E6" s="39"/>
      <c r="F6" s="34"/>
      <c r="G6" s="34"/>
      <c r="H6" s="34"/>
    </row>
    <row r="7" spans="1:9">
      <c r="A7" s="150"/>
      <c r="B7" s="150"/>
      <c r="C7" s="150"/>
      <c r="D7" s="150"/>
      <c r="E7" s="150"/>
      <c r="F7" s="150"/>
      <c r="G7" s="135"/>
      <c r="H7" s="34"/>
    </row>
    <row r="8" spans="1:9">
      <c r="A8" s="150" t="s">
        <v>150</v>
      </c>
      <c r="B8" s="150"/>
      <c r="C8" s="150"/>
      <c r="D8" s="150"/>
      <c r="E8" s="150"/>
      <c r="F8" s="150"/>
      <c r="G8" s="150"/>
      <c r="H8" s="150"/>
      <c r="I8" s="150"/>
    </row>
    <row r="9" spans="1:9" ht="13.5" thickBot="1"/>
    <row r="10" spans="1:9" s="42" customFormat="1" ht="23.25" thickBot="1">
      <c r="A10" s="139" t="s">
        <v>0</v>
      </c>
      <c r="B10" s="140" t="s">
        <v>2</v>
      </c>
      <c r="C10" s="140" t="s">
        <v>1</v>
      </c>
      <c r="D10" s="140" t="s">
        <v>3</v>
      </c>
      <c r="E10" s="140" t="s">
        <v>4</v>
      </c>
      <c r="F10" s="140" t="s">
        <v>5</v>
      </c>
      <c r="G10" s="140" t="s">
        <v>6</v>
      </c>
      <c r="H10" s="140" t="s">
        <v>106</v>
      </c>
      <c r="I10" s="141" t="s">
        <v>43</v>
      </c>
    </row>
    <row r="11" spans="1:9">
      <c r="A11" s="19" t="s">
        <v>7</v>
      </c>
      <c r="B11" s="15" t="s">
        <v>9</v>
      </c>
      <c r="C11" s="115" t="s">
        <v>8</v>
      </c>
      <c r="D11" s="116">
        <v>838</v>
      </c>
      <c r="E11" s="116" t="s">
        <v>151</v>
      </c>
      <c r="F11" s="117">
        <v>447172</v>
      </c>
      <c r="G11" s="117">
        <v>447172</v>
      </c>
      <c r="H11" s="117">
        <f>F11-G11</f>
        <v>0</v>
      </c>
      <c r="I11" s="138" t="s">
        <v>144</v>
      </c>
    </row>
    <row r="12" spans="1:9">
      <c r="A12" s="20" t="s">
        <v>7</v>
      </c>
      <c r="B12" s="16" t="s">
        <v>9</v>
      </c>
      <c r="C12" s="95">
        <v>4323209</v>
      </c>
      <c r="D12" s="47">
        <v>839</v>
      </c>
      <c r="E12" s="98" t="s">
        <v>151</v>
      </c>
      <c r="F12" s="48">
        <v>15466</v>
      </c>
      <c r="G12" s="48">
        <v>15466</v>
      </c>
      <c r="H12" s="48"/>
      <c r="I12" s="126" t="s">
        <v>145</v>
      </c>
    </row>
    <row r="13" spans="1:9" ht="13.5" thickBot="1">
      <c r="A13" s="21" t="s">
        <v>7</v>
      </c>
      <c r="B13" s="17" t="s">
        <v>9</v>
      </c>
      <c r="C13" s="49">
        <v>4323209</v>
      </c>
      <c r="D13" s="50"/>
      <c r="E13" s="51"/>
      <c r="F13" s="52"/>
      <c r="G13" s="52"/>
      <c r="H13" s="52"/>
      <c r="I13" s="127"/>
    </row>
    <row r="14" spans="1:9" s="25" customFormat="1" ht="13.5" thickBot="1">
      <c r="A14" s="23"/>
      <c r="B14" s="24"/>
      <c r="C14" s="24"/>
      <c r="D14" s="24"/>
      <c r="E14" s="24"/>
      <c r="F14" s="33">
        <f>SUM(F11:F13)</f>
        <v>462638</v>
      </c>
      <c r="G14" s="33">
        <f>SUM(G11:G13)</f>
        <v>462638</v>
      </c>
      <c r="H14" s="33">
        <f>SUM(H11:H13)</f>
        <v>0</v>
      </c>
      <c r="I14" s="128"/>
    </row>
    <row r="15" spans="1:9">
      <c r="A15" s="19" t="s">
        <v>13</v>
      </c>
      <c r="B15" s="15" t="s">
        <v>11</v>
      </c>
      <c r="C15" s="15" t="s">
        <v>12</v>
      </c>
      <c r="D15" s="13">
        <v>745</v>
      </c>
      <c r="E15" s="13" t="s">
        <v>151</v>
      </c>
      <c r="F15" s="12">
        <v>288607</v>
      </c>
      <c r="G15" s="12">
        <v>288607</v>
      </c>
      <c r="H15" s="58">
        <f>F15-G15</f>
        <v>0</v>
      </c>
      <c r="I15" s="129" t="s">
        <v>146</v>
      </c>
    </row>
    <row r="16" spans="1:9" ht="13.5" thickBot="1">
      <c r="A16" s="55" t="s">
        <v>13</v>
      </c>
      <c r="B16" s="56" t="s">
        <v>11</v>
      </c>
      <c r="C16" s="56" t="s">
        <v>12</v>
      </c>
      <c r="D16" s="57">
        <v>746</v>
      </c>
      <c r="E16" s="57" t="s">
        <v>151</v>
      </c>
      <c r="F16" s="58">
        <v>32428</v>
      </c>
      <c r="G16" s="58">
        <v>32428</v>
      </c>
      <c r="H16" s="58"/>
      <c r="I16" s="129" t="s">
        <v>145</v>
      </c>
    </row>
    <row r="17" spans="1:12" s="25" customFormat="1" ht="13.5" thickBot="1">
      <c r="A17" s="29"/>
      <c r="B17" s="30"/>
      <c r="C17" s="30"/>
      <c r="D17" s="30"/>
      <c r="E17" s="30"/>
      <c r="F17" s="31">
        <f>SUM(F15:F16)</f>
        <v>321035</v>
      </c>
      <c r="G17" s="31">
        <f>SUM(G15:G16)</f>
        <v>321035</v>
      </c>
      <c r="H17" s="31">
        <f>SUM(H15:H16)</f>
        <v>0</v>
      </c>
      <c r="I17" s="130"/>
    </row>
    <row r="18" spans="1:12">
      <c r="A18" s="22" t="s">
        <v>16</v>
      </c>
      <c r="B18" s="18" t="s">
        <v>14</v>
      </c>
      <c r="C18" s="18" t="s">
        <v>15</v>
      </c>
      <c r="D18" s="44">
        <v>151</v>
      </c>
      <c r="E18" s="123" t="s">
        <v>151</v>
      </c>
      <c r="F18" s="45">
        <v>76263</v>
      </c>
      <c r="G18" s="45">
        <v>76263</v>
      </c>
      <c r="H18" s="58">
        <f>F18-G18</f>
        <v>0</v>
      </c>
      <c r="I18" s="129" t="s">
        <v>146</v>
      </c>
    </row>
    <row r="19" spans="1:12" ht="13.5" thickBot="1">
      <c r="A19" s="61" t="s">
        <v>16</v>
      </c>
      <c r="B19" s="62" t="s">
        <v>14</v>
      </c>
      <c r="C19" s="63">
        <v>4323403</v>
      </c>
      <c r="D19" s="17">
        <v>152</v>
      </c>
      <c r="E19" s="17" t="s">
        <v>151</v>
      </c>
      <c r="F19" s="52">
        <v>374</v>
      </c>
      <c r="G19" s="52">
        <v>374</v>
      </c>
      <c r="H19" s="58"/>
      <c r="I19" s="129" t="s">
        <v>145</v>
      </c>
    </row>
    <row r="20" spans="1:12" s="25" customFormat="1" ht="13.5" thickBot="1">
      <c r="A20" s="29"/>
      <c r="B20" s="30"/>
      <c r="C20" s="30"/>
      <c r="D20" s="24"/>
      <c r="E20" s="24"/>
      <c r="F20" s="33">
        <f>SUM(F18:F19)</f>
        <v>76637</v>
      </c>
      <c r="G20" s="33">
        <f>SUM(G18:G19)</f>
        <v>76637</v>
      </c>
      <c r="H20" s="31">
        <f>SUM(H18:H19)</f>
        <v>0</v>
      </c>
      <c r="I20" s="130"/>
    </row>
    <row r="21" spans="1:12">
      <c r="A21" s="22" t="s">
        <v>44</v>
      </c>
      <c r="B21" s="18" t="s">
        <v>45</v>
      </c>
      <c r="C21" s="18" t="s">
        <v>46</v>
      </c>
      <c r="D21" s="13">
        <v>87</v>
      </c>
      <c r="E21" s="13" t="s">
        <v>151</v>
      </c>
      <c r="F21" s="12">
        <v>41701</v>
      </c>
      <c r="G21" s="12">
        <v>41701</v>
      </c>
      <c r="H21" s="108">
        <f>F21-G21</f>
        <v>0</v>
      </c>
      <c r="I21" s="129" t="s">
        <v>146</v>
      </c>
    </row>
    <row r="22" spans="1:12">
      <c r="A22" s="61" t="s">
        <v>44</v>
      </c>
      <c r="B22" s="62" t="s">
        <v>45</v>
      </c>
      <c r="C22" s="62">
        <v>4323543</v>
      </c>
      <c r="D22" s="13">
        <v>88</v>
      </c>
      <c r="E22" s="13" t="s">
        <v>151</v>
      </c>
      <c r="F22" s="12">
        <v>31042</v>
      </c>
      <c r="G22" s="12">
        <v>31042</v>
      </c>
      <c r="H22" s="48"/>
      <c r="I22" s="129" t="s">
        <v>147</v>
      </c>
    </row>
    <row r="23" spans="1:12" ht="13.5" thickBot="1">
      <c r="A23" s="55" t="s">
        <v>44</v>
      </c>
      <c r="B23" s="56" t="s">
        <v>45</v>
      </c>
      <c r="C23" s="56" t="s">
        <v>46</v>
      </c>
      <c r="D23" s="13">
        <v>89</v>
      </c>
      <c r="E23" s="13" t="s">
        <v>151</v>
      </c>
      <c r="F23" s="12">
        <v>5940</v>
      </c>
      <c r="G23" s="12">
        <v>5940</v>
      </c>
      <c r="H23" s="113"/>
      <c r="I23" s="129" t="s">
        <v>148</v>
      </c>
    </row>
    <row r="24" spans="1:12" s="25" customFormat="1" ht="13.5" thickBot="1">
      <c r="A24" s="29"/>
      <c r="B24" s="30"/>
      <c r="C24" s="30"/>
      <c r="D24" s="24"/>
      <c r="E24" s="24"/>
      <c r="F24" s="33">
        <f>SUM(F21:F23)</f>
        <v>78683</v>
      </c>
      <c r="G24" s="33">
        <f>SUM(G21:G23)</f>
        <v>78683</v>
      </c>
      <c r="H24" s="31">
        <f>SUM(H21:H23)</f>
        <v>0</v>
      </c>
      <c r="I24" s="130"/>
      <c r="J24"/>
    </row>
    <row r="25" spans="1:12">
      <c r="A25" s="19" t="s">
        <v>34</v>
      </c>
      <c r="B25" s="15" t="s">
        <v>32</v>
      </c>
      <c r="C25" s="15" t="s">
        <v>33</v>
      </c>
      <c r="D25" s="116">
        <v>2651</v>
      </c>
      <c r="E25" s="116" t="s">
        <v>152</v>
      </c>
      <c r="F25" s="117">
        <v>73007</v>
      </c>
      <c r="G25" s="117">
        <v>73007</v>
      </c>
      <c r="H25" s="58"/>
      <c r="I25" s="129" t="s">
        <v>146</v>
      </c>
      <c r="J25" s="25"/>
    </row>
    <row r="26" spans="1:12" ht="13.5" thickBot="1">
      <c r="A26" s="55" t="s">
        <v>34</v>
      </c>
      <c r="B26" s="56" t="s">
        <v>32</v>
      </c>
      <c r="C26" s="56" t="s">
        <v>33</v>
      </c>
      <c r="D26" s="50">
        <v>2652</v>
      </c>
      <c r="E26" s="50" t="s">
        <v>152</v>
      </c>
      <c r="F26" s="52">
        <v>5742</v>
      </c>
      <c r="G26" s="52">
        <v>5742</v>
      </c>
      <c r="H26" s="58"/>
      <c r="I26" s="129" t="s">
        <v>145</v>
      </c>
    </row>
    <row r="27" spans="1:12" s="25" customFormat="1" ht="13.5" thickBot="1">
      <c r="A27" s="29"/>
      <c r="B27" s="30"/>
      <c r="C27" s="30"/>
      <c r="D27" s="24"/>
      <c r="E27" s="24"/>
      <c r="F27" s="33">
        <f>SUM(F25:F26)</f>
        <v>78749</v>
      </c>
      <c r="G27" s="33">
        <f>SUM(G25:G26)</f>
        <v>78749</v>
      </c>
      <c r="H27" s="31">
        <f>SUM(H25:H26)</f>
        <v>0</v>
      </c>
      <c r="I27" s="130"/>
      <c r="J27"/>
    </row>
    <row r="28" spans="1:12">
      <c r="A28" s="19" t="s">
        <v>47</v>
      </c>
      <c r="B28" s="15" t="s">
        <v>48</v>
      </c>
      <c r="C28" s="15" t="s">
        <v>49</v>
      </c>
      <c r="D28" s="44">
        <v>770</v>
      </c>
      <c r="E28" s="44" t="s">
        <v>151</v>
      </c>
      <c r="F28" s="45">
        <v>81664</v>
      </c>
      <c r="G28" s="45">
        <v>81664</v>
      </c>
      <c r="H28" s="58"/>
      <c r="I28" s="129" t="s">
        <v>146</v>
      </c>
      <c r="J28" s="107"/>
    </row>
    <row r="29" spans="1:12">
      <c r="A29" s="61" t="s">
        <v>47</v>
      </c>
      <c r="B29" s="62" t="s">
        <v>48</v>
      </c>
      <c r="C29" s="63">
        <v>4322386</v>
      </c>
      <c r="D29" s="47">
        <v>771</v>
      </c>
      <c r="E29" s="47" t="s">
        <v>151</v>
      </c>
      <c r="F29" s="48">
        <v>200904</v>
      </c>
      <c r="G29" s="48">
        <v>200904</v>
      </c>
      <c r="H29" s="58"/>
      <c r="I29" s="129" t="s">
        <v>149</v>
      </c>
      <c r="J29" s="107"/>
    </row>
    <row r="30" spans="1:12" ht="13.5" thickBot="1">
      <c r="A30" s="55" t="s">
        <v>47</v>
      </c>
      <c r="B30" s="56" t="s">
        <v>48</v>
      </c>
      <c r="C30" s="56" t="s">
        <v>49</v>
      </c>
      <c r="D30" s="50"/>
      <c r="E30" s="50"/>
      <c r="F30" s="52"/>
      <c r="G30" s="52"/>
      <c r="H30" s="58"/>
      <c r="I30" s="129"/>
    </row>
    <row r="31" spans="1:12" s="25" customFormat="1" ht="13.5" thickBot="1">
      <c r="A31" s="29"/>
      <c r="B31" s="30"/>
      <c r="C31" s="30"/>
      <c r="D31" s="24"/>
      <c r="E31" s="24"/>
      <c r="F31" s="33">
        <f>SUM(F28:F30)</f>
        <v>282568</v>
      </c>
      <c r="G31" s="33">
        <f>SUM(G28:G30)</f>
        <v>282568</v>
      </c>
      <c r="H31" s="31">
        <f>SUM(H28:H30)</f>
        <v>0</v>
      </c>
      <c r="I31" s="130"/>
      <c r="J31"/>
      <c r="L31" s="107"/>
    </row>
    <row r="32" spans="1:12">
      <c r="A32" s="19" t="s">
        <v>50</v>
      </c>
      <c r="B32" s="15" t="s">
        <v>51</v>
      </c>
      <c r="C32" s="15" t="s">
        <v>52</v>
      </c>
      <c r="D32" s="13">
        <v>57</v>
      </c>
      <c r="E32" s="13" t="s">
        <v>151</v>
      </c>
      <c r="F32" s="12">
        <v>2354</v>
      </c>
      <c r="G32" s="12">
        <v>2354</v>
      </c>
      <c r="H32" s="58"/>
      <c r="I32" s="129" t="s">
        <v>110</v>
      </c>
      <c r="L32" s="8"/>
    </row>
    <row r="33" spans="1:13">
      <c r="A33" s="19" t="s">
        <v>50</v>
      </c>
      <c r="B33" s="15" t="s">
        <v>51</v>
      </c>
      <c r="C33" s="15" t="s">
        <v>52</v>
      </c>
      <c r="D33" s="13">
        <v>58</v>
      </c>
      <c r="E33" s="13" t="s">
        <v>151</v>
      </c>
      <c r="F33" s="12">
        <v>3135</v>
      </c>
      <c r="G33" s="12">
        <v>3135</v>
      </c>
      <c r="H33" s="58"/>
      <c r="I33" s="129" t="s">
        <v>110</v>
      </c>
      <c r="L33" s="8"/>
    </row>
    <row r="34" spans="1:13">
      <c r="A34" s="19" t="s">
        <v>50</v>
      </c>
      <c r="B34" s="15" t="s">
        <v>51</v>
      </c>
      <c r="C34" s="15" t="s">
        <v>52</v>
      </c>
      <c r="D34" s="13">
        <v>55</v>
      </c>
      <c r="E34" s="13" t="s">
        <v>151</v>
      </c>
      <c r="F34" s="12">
        <v>4356</v>
      </c>
      <c r="G34" s="12">
        <v>4356</v>
      </c>
      <c r="H34" s="58"/>
      <c r="I34" s="129" t="s">
        <v>111</v>
      </c>
      <c r="L34" s="8"/>
    </row>
    <row r="35" spans="1:13" ht="13.5" thickBot="1">
      <c r="A35" s="20" t="s">
        <v>50</v>
      </c>
      <c r="B35" s="16" t="s">
        <v>51</v>
      </c>
      <c r="C35" s="16" t="s">
        <v>52</v>
      </c>
      <c r="D35" s="57">
        <v>56</v>
      </c>
      <c r="E35" s="57" t="s">
        <v>151</v>
      </c>
      <c r="F35" s="58">
        <v>3762</v>
      </c>
      <c r="G35" s="58">
        <v>3762</v>
      </c>
      <c r="H35" s="58"/>
      <c r="I35" s="129" t="s">
        <v>111</v>
      </c>
      <c r="J35" s="25"/>
    </row>
    <row r="36" spans="1:13" s="25" customFormat="1" ht="13.5" thickBot="1">
      <c r="A36" s="29"/>
      <c r="B36" s="30"/>
      <c r="C36" s="30"/>
      <c r="D36" s="30"/>
      <c r="E36" s="30"/>
      <c r="F36" s="31">
        <f>SUM(F32:F35)</f>
        <v>13607</v>
      </c>
      <c r="G36" s="31">
        <f>SUM(G32:G35)</f>
        <v>13607</v>
      </c>
      <c r="H36" s="74">
        <f>SUM(H32:H35)</f>
        <v>0</v>
      </c>
      <c r="I36" s="131"/>
      <c r="J36"/>
    </row>
    <row r="37" spans="1:13">
      <c r="A37" s="22" t="s">
        <v>53</v>
      </c>
      <c r="B37" s="18" t="s">
        <v>54</v>
      </c>
      <c r="C37" s="18" t="s">
        <v>55</v>
      </c>
      <c r="D37" s="13">
        <v>43</v>
      </c>
      <c r="E37" s="13" t="s">
        <v>151</v>
      </c>
      <c r="F37" s="12">
        <v>3938</v>
      </c>
      <c r="G37" s="12">
        <v>3938</v>
      </c>
      <c r="H37" s="58"/>
      <c r="I37" s="129" t="s">
        <v>144</v>
      </c>
    </row>
    <row r="38" spans="1:13" ht="13.5" thickBot="1">
      <c r="A38" s="55" t="s">
        <v>53</v>
      </c>
      <c r="B38" s="56" t="s">
        <v>54</v>
      </c>
      <c r="C38" s="56" t="s">
        <v>55</v>
      </c>
      <c r="D38" s="57">
        <v>42</v>
      </c>
      <c r="E38" s="57" t="s">
        <v>151</v>
      </c>
      <c r="F38" s="58">
        <v>12056</v>
      </c>
      <c r="G38" s="58">
        <v>12056</v>
      </c>
      <c r="H38" s="58"/>
      <c r="I38" s="129" t="s">
        <v>147</v>
      </c>
    </row>
    <row r="39" spans="1:13" s="25" customFormat="1" ht="13.5" thickBot="1">
      <c r="A39" s="29"/>
      <c r="B39" s="30"/>
      <c r="C39" s="30"/>
      <c r="D39" s="30"/>
      <c r="E39" s="30"/>
      <c r="F39" s="31">
        <f>SUM(F37:F38)</f>
        <v>15994</v>
      </c>
      <c r="G39" s="31">
        <f>SUM(G37:G38)</f>
        <v>15994</v>
      </c>
      <c r="H39" s="31">
        <f>SUM(H37:H38)</f>
        <v>0</v>
      </c>
      <c r="I39" s="130"/>
    </row>
    <row r="40" spans="1:13">
      <c r="A40" s="22" t="s">
        <v>19</v>
      </c>
      <c r="B40" s="18" t="s">
        <v>17</v>
      </c>
      <c r="C40" s="18" t="s">
        <v>18</v>
      </c>
      <c r="D40" s="116">
        <v>2023210</v>
      </c>
      <c r="E40" s="136" t="s">
        <v>153</v>
      </c>
      <c r="F40" s="117">
        <v>95381</v>
      </c>
      <c r="G40" s="117">
        <v>95381</v>
      </c>
      <c r="H40" s="58"/>
      <c r="I40" s="129" t="s">
        <v>144</v>
      </c>
    </row>
    <row r="41" spans="1:13" ht="13.5" thickBot="1">
      <c r="A41" s="55" t="s">
        <v>19</v>
      </c>
      <c r="B41" s="56" t="s">
        <v>17</v>
      </c>
      <c r="C41" s="56" t="s">
        <v>18</v>
      </c>
      <c r="D41" s="137">
        <v>2023211</v>
      </c>
      <c r="E41" s="51" t="s">
        <v>153</v>
      </c>
      <c r="F41" s="52">
        <v>418</v>
      </c>
      <c r="G41" s="52">
        <v>418</v>
      </c>
      <c r="H41" s="58"/>
      <c r="I41" s="129" t="s">
        <v>145</v>
      </c>
    </row>
    <row r="42" spans="1:13" s="25" customFormat="1" ht="13.5" thickBot="1">
      <c r="A42" s="29"/>
      <c r="B42" s="30"/>
      <c r="C42" s="30"/>
      <c r="D42" s="30"/>
      <c r="E42" s="30"/>
      <c r="F42" s="31">
        <f>SUM(F40:F41)</f>
        <v>95799</v>
      </c>
      <c r="G42" s="31">
        <f>SUM(G40:G41)</f>
        <v>95799</v>
      </c>
      <c r="H42" s="31">
        <f>SUM(H40:H41)</f>
        <v>0</v>
      </c>
      <c r="I42" s="132"/>
    </row>
    <row r="43" spans="1:13" s="25" customFormat="1" ht="13.5" thickBot="1">
      <c r="A43" s="76" t="s">
        <v>10</v>
      </c>
      <c r="B43" s="77" t="s">
        <v>10</v>
      </c>
      <c r="C43" s="77" t="s">
        <v>10</v>
      </c>
      <c r="D43" s="78"/>
      <c r="E43" s="78"/>
      <c r="F43" s="78">
        <f>F17+F20+F14+F24+F27+F31+F36+F39+F42</f>
        <v>1425710</v>
      </c>
      <c r="G43" s="78">
        <f>G17+G20+G14+G24+G27+G31+G36+G39+G42</f>
        <v>1425710</v>
      </c>
      <c r="H43" s="31">
        <f>H14+H17+H20+H24+H27+H36+H31+H39+H42</f>
        <v>0</v>
      </c>
      <c r="I43" s="133"/>
    </row>
    <row r="44" spans="1:13">
      <c r="F44" s="8"/>
      <c r="G44" s="8"/>
      <c r="H44" s="8"/>
      <c r="J44" s="8"/>
      <c r="K44" s="8"/>
      <c r="L44" s="8"/>
      <c r="M44" s="8"/>
    </row>
    <row r="45" spans="1:13">
      <c r="A45" s="14" t="s">
        <v>119</v>
      </c>
      <c r="H45" s="8"/>
      <c r="I45" s="36"/>
    </row>
    <row r="46" spans="1:13">
      <c r="I46" s="36"/>
      <c r="K46" s="8"/>
    </row>
    <row r="48" spans="1:13" s="5" customFormat="1">
      <c r="A48" s="1" t="s">
        <v>23</v>
      </c>
      <c r="D48" s="1" t="s">
        <v>24</v>
      </c>
      <c r="H48" s="2" t="s">
        <v>25</v>
      </c>
      <c r="I48" s="134"/>
      <c r="K48" s="11"/>
    </row>
    <row r="49" spans="1:11" s="5" customFormat="1">
      <c r="A49" s="1" t="s">
        <v>26</v>
      </c>
      <c r="D49" s="1" t="s">
        <v>27</v>
      </c>
      <c r="F49" s="11"/>
      <c r="G49" s="11"/>
      <c r="H49" s="2" t="s">
        <v>28</v>
      </c>
      <c r="I49" s="134"/>
    </row>
    <row r="50" spans="1:11" s="5" customFormat="1">
      <c r="A50" s="2" t="s">
        <v>37</v>
      </c>
      <c r="D50" s="1" t="s">
        <v>29</v>
      </c>
      <c r="F50" s="9"/>
      <c r="G50" s="9"/>
      <c r="H50" s="2" t="s">
        <v>36</v>
      </c>
      <c r="I50" s="134"/>
      <c r="K50" s="11"/>
    </row>
    <row r="51" spans="1:11" s="3" customFormat="1">
      <c r="A51" s="101"/>
      <c r="C51" s="4"/>
      <c r="D51" s="27"/>
      <c r="E51" s="79"/>
      <c r="F51" s="10"/>
      <c r="G51" s="10"/>
      <c r="H51" s="11"/>
      <c r="I51" s="134"/>
    </row>
    <row r="52" spans="1:11">
      <c r="A52" s="80"/>
      <c r="B52" s="4"/>
      <c r="C52" s="6"/>
      <c r="D52" s="28"/>
      <c r="E52" s="36"/>
      <c r="F52" s="7"/>
      <c r="G52" s="9"/>
      <c r="H52" s="9"/>
    </row>
    <row r="53" spans="1:11">
      <c r="A53" s="81" t="s">
        <v>30</v>
      </c>
      <c r="B53" s="6"/>
      <c r="C53" s="6"/>
      <c r="D53" s="28"/>
      <c r="E53" s="37"/>
      <c r="H53" s="10"/>
    </row>
    <row r="54" spans="1:11">
      <c r="A54" s="80" t="s">
        <v>31</v>
      </c>
      <c r="B54" s="6"/>
      <c r="C54" s="6"/>
      <c r="D54" s="28"/>
      <c r="H54" s="7"/>
    </row>
    <row r="55" spans="1:11">
      <c r="A55" s="82" t="s">
        <v>154</v>
      </c>
      <c r="B55"/>
      <c r="C55"/>
    </row>
    <row r="58" spans="1:11">
      <c r="H58" s="8"/>
    </row>
  </sheetData>
  <mergeCells count="2">
    <mergeCell ref="A7:F7"/>
    <mergeCell ref="A8:I8"/>
  </mergeCells>
  <pageMargins left="0.17" right="0.17" top="0.17" bottom="0.17" header="0.17" footer="0.17"/>
  <pageSetup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58"/>
  <sheetViews>
    <sheetView topLeftCell="A16" workbookViewId="0">
      <selection activeCell="I36" sqref="I36"/>
    </sheetView>
  </sheetViews>
  <sheetFormatPr defaultRowHeight="12.75"/>
  <cols>
    <col min="1" max="1" width="65.140625" style="14" bestFit="1" customWidth="1"/>
    <col min="2" max="2" width="7.85546875" style="14" bestFit="1" customWidth="1"/>
    <col min="3" max="3" width="8.7109375" style="14" bestFit="1" customWidth="1"/>
    <col min="4" max="4" width="11.140625" style="14" bestFit="1" customWidth="1"/>
    <col min="5" max="5" width="12" style="14" customWidth="1"/>
    <col min="6" max="6" width="16" bestFit="1" customWidth="1"/>
    <col min="7" max="7" width="12.42578125" customWidth="1"/>
    <col min="8" max="8" width="7.5703125" customWidth="1"/>
    <col min="9" max="9" width="9.7109375" style="14" customWidth="1"/>
    <col min="10" max="10" width="11.7109375" bestFit="1" customWidth="1"/>
    <col min="11" max="11" width="13.5703125" bestFit="1" customWidth="1"/>
    <col min="12" max="12" width="11.7109375" bestFit="1" customWidth="1"/>
    <col min="13" max="13" width="13.42578125" bestFit="1" customWidth="1"/>
  </cols>
  <sheetData>
    <row r="2" spans="1:9">
      <c r="A2" s="38" t="s">
        <v>20</v>
      </c>
      <c r="B2"/>
      <c r="C2"/>
      <c r="H2" s="2" t="s">
        <v>21</v>
      </c>
    </row>
    <row r="3" spans="1:9">
      <c r="A3"/>
      <c r="B3"/>
      <c r="C3"/>
      <c r="H3" s="1" t="s">
        <v>35</v>
      </c>
    </row>
    <row r="4" spans="1:9">
      <c r="A4"/>
      <c r="B4"/>
      <c r="C4"/>
      <c r="H4" s="1" t="s">
        <v>22</v>
      </c>
    </row>
    <row r="5" spans="1:9">
      <c r="A5"/>
      <c r="B5"/>
      <c r="C5"/>
    </row>
    <row r="6" spans="1:9">
      <c r="A6" s="34"/>
      <c r="B6" s="34"/>
      <c r="C6" s="34"/>
      <c r="D6" s="39"/>
      <c r="E6" s="39"/>
      <c r="F6" s="34"/>
      <c r="G6" s="34"/>
      <c r="H6" s="34"/>
    </row>
    <row r="7" spans="1:9">
      <c r="A7" s="150"/>
      <c r="B7" s="150"/>
      <c r="C7" s="150"/>
      <c r="D7" s="150"/>
      <c r="E7" s="150"/>
      <c r="F7" s="150"/>
      <c r="G7" s="142"/>
      <c r="H7" s="34"/>
    </row>
    <row r="8" spans="1:9">
      <c r="A8" s="150" t="s">
        <v>155</v>
      </c>
      <c r="B8" s="150"/>
      <c r="C8" s="150"/>
      <c r="D8" s="150"/>
      <c r="E8" s="150"/>
      <c r="F8" s="150"/>
      <c r="G8" s="150"/>
      <c r="H8" s="150"/>
      <c r="I8" s="150"/>
    </row>
    <row r="9" spans="1:9" ht="13.5" thickBot="1"/>
    <row r="10" spans="1:9" s="42" customFormat="1" ht="23.25" thickBot="1">
      <c r="A10" s="139" t="s">
        <v>0</v>
      </c>
      <c r="B10" s="140" t="s">
        <v>2</v>
      </c>
      <c r="C10" s="140" t="s">
        <v>1</v>
      </c>
      <c r="D10" s="140" t="s">
        <v>3</v>
      </c>
      <c r="E10" s="140" t="s">
        <v>4</v>
      </c>
      <c r="F10" s="140" t="s">
        <v>5</v>
      </c>
      <c r="G10" s="140" t="s">
        <v>6</v>
      </c>
      <c r="H10" s="140" t="s">
        <v>106</v>
      </c>
      <c r="I10" s="141" t="s">
        <v>43</v>
      </c>
    </row>
    <row r="11" spans="1:9">
      <c r="A11" s="19" t="s">
        <v>7</v>
      </c>
      <c r="B11" s="15" t="s">
        <v>9</v>
      </c>
      <c r="C11" s="115" t="s">
        <v>8</v>
      </c>
      <c r="D11" s="116">
        <v>920</v>
      </c>
      <c r="E11" s="116" t="s">
        <v>154</v>
      </c>
      <c r="F11" s="117">
        <v>431838</v>
      </c>
      <c r="G11" s="117">
        <v>431838</v>
      </c>
      <c r="H11" s="117">
        <f>F11-G11</f>
        <v>0</v>
      </c>
      <c r="I11" s="138" t="s">
        <v>156</v>
      </c>
    </row>
    <row r="12" spans="1:9" ht="22.5">
      <c r="A12" s="20" t="s">
        <v>7</v>
      </c>
      <c r="B12" s="16" t="s">
        <v>9</v>
      </c>
      <c r="C12" s="95">
        <v>4323209</v>
      </c>
      <c r="D12" s="47">
        <v>921</v>
      </c>
      <c r="E12" s="98" t="s">
        <v>154</v>
      </c>
      <c r="F12" s="48">
        <v>11792</v>
      </c>
      <c r="G12" s="48">
        <v>11792</v>
      </c>
      <c r="H12" s="48"/>
      <c r="I12" s="126" t="s">
        <v>157</v>
      </c>
    </row>
    <row r="13" spans="1:9" ht="13.5" thickBot="1">
      <c r="A13" s="21" t="s">
        <v>7</v>
      </c>
      <c r="B13" s="17" t="s">
        <v>9</v>
      </c>
      <c r="C13" s="49">
        <v>4323209</v>
      </c>
      <c r="D13" s="50"/>
      <c r="E13" s="51"/>
      <c r="F13" s="52"/>
      <c r="G13" s="52"/>
      <c r="H13" s="52"/>
      <c r="I13" s="127"/>
    </row>
    <row r="14" spans="1:9" s="25" customFormat="1" ht="13.5" thickBot="1">
      <c r="A14" s="23"/>
      <c r="B14" s="24"/>
      <c r="C14" s="24"/>
      <c r="D14" s="24"/>
      <c r="E14" s="24"/>
      <c r="F14" s="33">
        <f>SUM(F11:F13)</f>
        <v>443630</v>
      </c>
      <c r="G14" s="33">
        <f>SUM(G11:G13)</f>
        <v>443630</v>
      </c>
      <c r="H14" s="33">
        <f>SUM(H11:H13)</f>
        <v>0</v>
      </c>
      <c r="I14" s="128"/>
    </row>
    <row r="15" spans="1:9">
      <c r="A15" s="19" t="s">
        <v>13</v>
      </c>
      <c r="B15" s="15" t="s">
        <v>11</v>
      </c>
      <c r="C15" s="15" t="s">
        <v>12</v>
      </c>
      <c r="D15" s="13">
        <v>879</v>
      </c>
      <c r="E15" s="13" t="s">
        <v>154</v>
      </c>
      <c r="F15" s="12">
        <v>292864</v>
      </c>
      <c r="G15" s="12">
        <v>292864</v>
      </c>
      <c r="H15" s="58">
        <f>F15-G15</f>
        <v>0</v>
      </c>
      <c r="I15" s="129" t="s">
        <v>158</v>
      </c>
    </row>
    <row r="16" spans="1:9" ht="23.25" thickBot="1">
      <c r="A16" s="55" t="s">
        <v>13</v>
      </c>
      <c r="B16" s="56" t="s">
        <v>11</v>
      </c>
      <c r="C16" s="56" t="s">
        <v>12</v>
      </c>
      <c r="D16" s="57">
        <v>880</v>
      </c>
      <c r="E16" s="57" t="s">
        <v>154</v>
      </c>
      <c r="F16" s="58">
        <v>35926</v>
      </c>
      <c r="G16" s="58">
        <v>35926</v>
      </c>
      <c r="H16" s="58"/>
      <c r="I16" s="129" t="s">
        <v>157</v>
      </c>
    </row>
    <row r="17" spans="1:12" s="25" customFormat="1" ht="13.5" thickBot="1">
      <c r="A17" s="29"/>
      <c r="B17" s="30"/>
      <c r="C17" s="30"/>
      <c r="D17" s="30"/>
      <c r="E17" s="30"/>
      <c r="F17" s="31">
        <f>SUM(F15:F16)</f>
        <v>328790</v>
      </c>
      <c r="G17" s="31">
        <f>SUM(G15:G16)</f>
        <v>328790</v>
      </c>
      <c r="H17" s="31">
        <f>SUM(H15:H16)</f>
        <v>0</v>
      </c>
      <c r="I17" s="130"/>
    </row>
    <row r="18" spans="1:12">
      <c r="A18" s="22" t="s">
        <v>16</v>
      </c>
      <c r="B18" s="18" t="s">
        <v>14</v>
      </c>
      <c r="C18" s="18" t="s">
        <v>15</v>
      </c>
      <c r="D18" s="44">
        <v>171</v>
      </c>
      <c r="E18" s="123" t="s">
        <v>154</v>
      </c>
      <c r="F18" s="45">
        <v>74019</v>
      </c>
      <c r="G18" s="45">
        <v>74019</v>
      </c>
      <c r="H18" s="58">
        <f>F18-G18</f>
        <v>0</v>
      </c>
      <c r="I18" s="129" t="s">
        <v>158</v>
      </c>
    </row>
    <row r="19" spans="1:12" ht="23.25" thickBot="1">
      <c r="A19" s="61" t="s">
        <v>16</v>
      </c>
      <c r="B19" s="62" t="s">
        <v>14</v>
      </c>
      <c r="C19" s="63">
        <v>4323403</v>
      </c>
      <c r="D19" s="17">
        <v>172</v>
      </c>
      <c r="E19" s="17" t="s">
        <v>154</v>
      </c>
      <c r="F19" s="52">
        <v>374</v>
      </c>
      <c r="G19" s="52">
        <v>374</v>
      </c>
      <c r="H19" s="58"/>
      <c r="I19" s="129" t="s">
        <v>157</v>
      </c>
    </row>
    <row r="20" spans="1:12" s="25" customFormat="1" ht="13.5" thickBot="1">
      <c r="A20" s="29"/>
      <c r="B20" s="30"/>
      <c r="C20" s="30"/>
      <c r="D20" s="24"/>
      <c r="E20" s="24"/>
      <c r="F20" s="33">
        <f>SUM(F18:F19)</f>
        <v>74393</v>
      </c>
      <c r="G20" s="33">
        <f>SUM(G18:G19)</f>
        <v>74393</v>
      </c>
      <c r="H20" s="31">
        <f>SUM(H18:H19)</f>
        <v>0</v>
      </c>
      <c r="I20" s="130"/>
    </row>
    <row r="21" spans="1:12">
      <c r="A21" s="22" t="s">
        <v>44</v>
      </c>
      <c r="B21" s="18" t="s">
        <v>45</v>
      </c>
      <c r="C21" s="18" t="s">
        <v>46</v>
      </c>
      <c r="D21" s="32">
        <v>103</v>
      </c>
      <c r="E21" s="32" t="s">
        <v>154</v>
      </c>
      <c r="F21" s="26">
        <v>41459</v>
      </c>
      <c r="G21" s="26">
        <v>41459</v>
      </c>
      <c r="H21" s="144">
        <f>F21-G21</f>
        <v>0</v>
      </c>
      <c r="I21" s="145" t="s">
        <v>158</v>
      </c>
    </row>
    <row r="22" spans="1:12" ht="22.5">
      <c r="A22" s="61" t="s">
        <v>44</v>
      </c>
      <c r="B22" s="62" t="s">
        <v>45</v>
      </c>
      <c r="C22" s="62">
        <v>4323543</v>
      </c>
      <c r="D22" s="13">
        <v>104</v>
      </c>
      <c r="E22" s="13" t="s">
        <v>154</v>
      </c>
      <c r="F22" s="12">
        <v>33462</v>
      </c>
      <c r="G22" s="12">
        <v>33462</v>
      </c>
      <c r="H22" s="48"/>
      <c r="I22" s="146" t="s">
        <v>159</v>
      </c>
    </row>
    <row r="23" spans="1:12" ht="23.25" thickBot="1">
      <c r="A23" s="21" t="s">
        <v>44</v>
      </c>
      <c r="B23" s="17" t="s">
        <v>45</v>
      </c>
      <c r="C23" s="17" t="s">
        <v>46</v>
      </c>
      <c r="D23" s="147">
        <v>105</v>
      </c>
      <c r="E23" s="147" t="s">
        <v>154</v>
      </c>
      <c r="F23" s="148">
        <v>7040</v>
      </c>
      <c r="G23" s="148">
        <v>7040</v>
      </c>
      <c r="H23" s="52"/>
      <c r="I23" s="149" t="s">
        <v>160</v>
      </c>
    </row>
    <row r="24" spans="1:12" s="25" customFormat="1" ht="13.5" thickBot="1">
      <c r="A24" s="23"/>
      <c r="B24" s="24"/>
      <c r="C24" s="24"/>
      <c r="D24" s="24"/>
      <c r="E24" s="24"/>
      <c r="F24" s="33">
        <f>SUM(F21:F23)</f>
        <v>81961</v>
      </c>
      <c r="G24" s="33">
        <f>SUM(G21:G23)</f>
        <v>81961</v>
      </c>
      <c r="H24" s="33">
        <f>SUM(H21:H23)</f>
        <v>0</v>
      </c>
      <c r="I24" s="128"/>
      <c r="J24"/>
    </row>
    <row r="25" spans="1:12">
      <c r="A25" s="19" t="s">
        <v>34</v>
      </c>
      <c r="B25" s="15" t="s">
        <v>32</v>
      </c>
      <c r="C25" s="15" t="s">
        <v>33</v>
      </c>
      <c r="D25" s="116">
        <v>2697</v>
      </c>
      <c r="E25" s="116" t="s">
        <v>154</v>
      </c>
      <c r="F25" s="117">
        <v>66583</v>
      </c>
      <c r="G25" s="117">
        <v>66583</v>
      </c>
      <c r="H25" s="58"/>
      <c r="I25" s="129" t="s">
        <v>158</v>
      </c>
      <c r="J25" s="25"/>
    </row>
    <row r="26" spans="1:12" ht="23.25" thickBot="1">
      <c r="A26" s="55" t="s">
        <v>34</v>
      </c>
      <c r="B26" s="56" t="s">
        <v>32</v>
      </c>
      <c r="C26" s="56" t="s">
        <v>33</v>
      </c>
      <c r="D26" s="50">
        <v>2698</v>
      </c>
      <c r="E26" s="50" t="s">
        <v>154</v>
      </c>
      <c r="F26" s="52">
        <v>6127</v>
      </c>
      <c r="G26" s="52">
        <v>6127</v>
      </c>
      <c r="H26" s="58"/>
      <c r="I26" s="129" t="s">
        <v>157</v>
      </c>
    </row>
    <row r="27" spans="1:12" s="25" customFormat="1" ht="13.5" thickBot="1">
      <c r="A27" s="29"/>
      <c r="B27" s="30"/>
      <c r="C27" s="30"/>
      <c r="D27" s="24"/>
      <c r="E27" s="24"/>
      <c r="F27" s="33">
        <f>SUM(F25:F26)</f>
        <v>72710</v>
      </c>
      <c r="G27" s="33">
        <f>SUM(G25:G26)</f>
        <v>72710</v>
      </c>
      <c r="H27" s="31">
        <f>SUM(H25:H26)</f>
        <v>0</v>
      </c>
      <c r="I27" s="130"/>
      <c r="J27"/>
    </row>
    <row r="28" spans="1:12">
      <c r="A28" s="19" t="s">
        <v>47</v>
      </c>
      <c r="B28" s="15" t="s">
        <v>48</v>
      </c>
      <c r="C28" s="15" t="s">
        <v>49</v>
      </c>
      <c r="D28" s="44">
        <v>779</v>
      </c>
      <c r="E28" s="44" t="s">
        <v>162</v>
      </c>
      <c r="F28" s="45">
        <v>92246</v>
      </c>
      <c r="G28" s="45">
        <v>92246</v>
      </c>
      <c r="H28" s="58"/>
      <c r="I28" s="129" t="s">
        <v>158</v>
      </c>
      <c r="J28" s="107"/>
    </row>
    <row r="29" spans="1:12" ht="22.5">
      <c r="A29" s="61" t="s">
        <v>47</v>
      </c>
      <c r="B29" s="62" t="s">
        <v>48</v>
      </c>
      <c r="C29" s="63">
        <v>4322386</v>
      </c>
      <c r="D29" s="47">
        <v>780</v>
      </c>
      <c r="E29" s="47" t="s">
        <v>162</v>
      </c>
      <c r="F29" s="48">
        <v>200596</v>
      </c>
      <c r="G29" s="48">
        <v>200596</v>
      </c>
      <c r="H29" s="58"/>
      <c r="I29" s="129" t="s">
        <v>161</v>
      </c>
      <c r="J29" s="107"/>
    </row>
    <row r="30" spans="1:12" ht="13.5" thickBot="1">
      <c r="A30" s="55" t="s">
        <v>47</v>
      </c>
      <c r="B30" s="56" t="s">
        <v>48</v>
      </c>
      <c r="C30" s="56" t="s">
        <v>49</v>
      </c>
      <c r="D30" s="50"/>
      <c r="E30" s="50"/>
      <c r="F30" s="52"/>
      <c r="G30" s="52"/>
      <c r="H30" s="58"/>
      <c r="I30" s="129"/>
    </row>
    <row r="31" spans="1:12" s="25" customFormat="1" ht="13.5" thickBot="1">
      <c r="A31" s="29"/>
      <c r="B31" s="30"/>
      <c r="C31" s="30"/>
      <c r="D31" s="24"/>
      <c r="E31" s="24"/>
      <c r="F31" s="33">
        <f>SUM(F28:F30)</f>
        <v>292842</v>
      </c>
      <c r="G31" s="33">
        <f>SUM(G28:G30)</f>
        <v>292842</v>
      </c>
      <c r="H31" s="31">
        <f>SUM(H28:H30)</f>
        <v>0</v>
      </c>
      <c r="I31" s="130"/>
      <c r="J31"/>
      <c r="L31" s="107"/>
    </row>
    <row r="32" spans="1:12">
      <c r="A32" s="19" t="s">
        <v>50</v>
      </c>
      <c r="B32" s="15" t="s">
        <v>51</v>
      </c>
      <c r="C32" s="15" t="s">
        <v>52</v>
      </c>
      <c r="D32" s="13">
        <v>67</v>
      </c>
      <c r="E32" s="13" t="s">
        <v>163</v>
      </c>
      <c r="F32" s="12">
        <v>1815</v>
      </c>
      <c r="G32" s="12">
        <v>1815</v>
      </c>
      <c r="H32" s="58"/>
      <c r="I32" s="129" t="s">
        <v>156</v>
      </c>
      <c r="L32" s="8"/>
    </row>
    <row r="33" spans="1:13">
      <c r="A33" s="19" t="s">
        <v>50</v>
      </c>
      <c r="B33" s="15" t="s">
        <v>51</v>
      </c>
      <c r="C33" s="15" t="s">
        <v>52</v>
      </c>
      <c r="D33" s="13">
        <v>65</v>
      </c>
      <c r="E33" s="13" t="s">
        <v>163</v>
      </c>
      <c r="F33" s="12">
        <v>1485</v>
      </c>
      <c r="G33" s="12">
        <v>1485</v>
      </c>
      <c r="H33" s="58"/>
      <c r="I33" s="129" t="s">
        <v>156</v>
      </c>
      <c r="L33" s="8"/>
    </row>
    <row r="34" spans="1:13" ht="22.5">
      <c r="A34" s="19" t="s">
        <v>50</v>
      </c>
      <c r="B34" s="15" t="s">
        <v>51</v>
      </c>
      <c r="C34" s="15" t="s">
        <v>52</v>
      </c>
      <c r="D34" s="13">
        <v>66</v>
      </c>
      <c r="E34" s="13" t="s">
        <v>163</v>
      </c>
      <c r="F34" s="12">
        <v>3278</v>
      </c>
      <c r="G34" s="12">
        <v>3278</v>
      </c>
      <c r="H34" s="58"/>
      <c r="I34" s="129" t="s">
        <v>157</v>
      </c>
      <c r="L34" s="8"/>
    </row>
    <row r="35" spans="1:13" ht="23.25" thickBot="1">
      <c r="A35" s="20" t="s">
        <v>50</v>
      </c>
      <c r="B35" s="16" t="s">
        <v>51</v>
      </c>
      <c r="C35" s="16" t="s">
        <v>52</v>
      </c>
      <c r="D35" s="57">
        <v>64</v>
      </c>
      <c r="E35" s="57" t="s">
        <v>163</v>
      </c>
      <c r="F35" s="58">
        <v>2376</v>
      </c>
      <c r="G35" s="58">
        <v>2376</v>
      </c>
      <c r="H35" s="58"/>
      <c r="I35" s="129" t="s">
        <v>157</v>
      </c>
      <c r="J35" s="25"/>
    </row>
    <row r="36" spans="1:13" s="25" customFormat="1" ht="13.5" thickBot="1">
      <c r="A36" s="29"/>
      <c r="B36" s="30"/>
      <c r="C36" s="30"/>
      <c r="D36" s="30"/>
      <c r="E36" s="30"/>
      <c r="F36" s="31">
        <f>SUM(F32:F35)</f>
        <v>8954</v>
      </c>
      <c r="G36" s="31">
        <f>SUM(G32:G35)</f>
        <v>8954</v>
      </c>
      <c r="H36" s="74">
        <f>SUM(H32:H35)</f>
        <v>0</v>
      </c>
      <c r="I36" s="131"/>
      <c r="J36"/>
    </row>
    <row r="37" spans="1:13">
      <c r="A37" s="22" t="s">
        <v>53</v>
      </c>
      <c r="B37" s="18" t="s">
        <v>54</v>
      </c>
      <c r="C37" s="18" t="s">
        <v>55</v>
      </c>
      <c r="D37" s="13">
        <v>48</v>
      </c>
      <c r="E37" s="13" t="s">
        <v>163</v>
      </c>
      <c r="F37" s="12">
        <v>726</v>
      </c>
      <c r="G37" s="12">
        <v>726</v>
      </c>
      <c r="H37" s="58"/>
      <c r="I37" s="129" t="s">
        <v>156</v>
      </c>
    </row>
    <row r="38" spans="1:13" ht="23.25" thickBot="1">
      <c r="A38" s="55" t="s">
        <v>53</v>
      </c>
      <c r="B38" s="56" t="s">
        <v>54</v>
      </c>
      <c r="C38" s="56" t="s">
        <v>55</v>
      </c>
      <c r="D38" s="57">
        <v>49</v>
      </c>
      <c r="E38" s="57" t="s">
        <v>163</v>
      </c>
      <c r="F38" s="58">
        <v>6292</v>
      </c>
      <c r="G38" s="58">
        <v>6292</v>
      </c>
      <c r="H38" s="58"/>
      <c r="I38" s="129" t="s">
        <v>159</v>
      </c>
    </row>
    <row r="39" spans="1:13" s="25" customFormat="1" ht="13.5" thickBot="1">
      <c r="A39" s="29"/>
      <c r="B39" s="30"/>
      <c r="C39" s="30"/>
      <c r="D39" s="30"/>
      <c r="E39" s="30"/>
      <c r="F39" s="31">
        <f>SUM(F37:F38)</f>
        <v>7018</v>
      </c>
      <c r="G39" s="31">
        <f>SUM(G37:G38)</f>
        <v>7018</v>
      </c>
      <c r="H39" s="31">
        <f>SUM(H37:H38)</f>
        <v>0</v>
      </c>
      <c r="I39" s="130"/>
    </row>
    <row r="40" spans="1:13">
      <c r="A40" s="22" t="s">
        <v>19</v>
      </c>
      <c r="B40" s="18" t="s">
        <v>17</v>
      </c>
      <c r="C40" s="18" t="s">
        <v>18</v>
      </c>
      <c r="D40" s="116">
        <v>20232400</v>
      </c>
      <c r="E40" s="136" t="s">
        <v>154</v>
      </c>
      <c r="F40" s="117">
        <v>66913</v>
      </c>
      <c r="G40" s="117">
        <v>66913</v>
      </c>
      <c r="H40" s="58"/>
      <c r="I40" s="129" t="s">
        <v>156</v>
      </c>
    </row>
    <row r="41" spans="1:13" ht="23.25" thickBot="1">
      <c r="A41" s="55" t="s">
        <v>19</v>
      </c>
      <c r="B41" s="56" t="s">
        <v>17</v>
      </c>
      <c r="C41" s="56" t="s">
        <v>18</v>
      </c>
      <c r="D41" s="137">
        <v>23232900</v>
      </c>
      <c r="E41" s="51" t="s">
        <v>154</v>
      </c>
      <c r="F41" s="52">
        <v>1364</v>
      </c>
      <c r="G41" s="52">
        <v>1364</v>
      </c>
      <c r="H41" s="58"/>
      <c r="I41" s="129" t="s">
        <v>157</v>
      </c>
    </row>
    <row r="42" spans="1:13" s="25" customFormat="1" ht="13.5" thickBot="1">
      <c r="A42" s="29"/>
      <c r="B42" s="30"/>
      <c r="C42" s="30"/>
      <c r="D42" s="30"/>
      <c r="E42" s="30"/>
      <c r="F42" s="31">
        <f>SUM(F40:F41)</f>
        <v>68277</v>
      </c>
      <c r="G42" s="31">
        <f>SUM(G40:G41)</f>
        <v>68277</v>
      </c>
      <c r="H42" s="31">
        <f>SUM(H40:H41)</f>
        <v>0</v>
      </c>
      <c r="I42" s="132"/>
    </row>
    <row r="43" spans="1:13" s="25" customFormat="1" ht="13.5" thickBot="1">
      <c r="A43" s="76" t="s">
        <v>10</v>
      </c>
      <c r="B43" s="77" t="s">
        <v>10</v>
      </c>
      <c r="C43" s="77" t="s">
        <v>10</v>
      </c>
      <c r="D43" s="78"/>
      <c r="E43" s="78"/>
      <c r="F43" s="78">
        <f>F17+F20+F14+F24+F27+F31+F36+F39+F42</f>
        <v>1378575</v>
      </c>
      <c r="G43" s="78">
        <f>G17+G20+G14+G24+G27+G31+G36+G39+G42</f>
        <v>1378575</v>
      </c>
      <c r="H43" s="31">
        <f>H14+H17+H20+H24+H27+H36+H31+H39+H42</f>
        <v>0</v>
      </c>
      <c r="I43" s="133"/>
      <c r="K43" s="25">
        <f>1675897</f>
        <v>1675897</v>
      </c>
    </row>
    <row r="44" spans="1:13">
      <c r="F44" s="8"/>
      <c r="G44" s="8"/>
      <c r="H44" s="8"/>
      <c r="J44" s="8"/>
      <c r="K44" s="8">
        <f>K43-G43</f>
        <v>297322</v>
      </c>
      <c r="L44" s="8"/>
      <c r="M44" s="8"/>
    </row>
    <row r="45" spans="1:13">
      <c r="A45" s="14" t="s">
        <v>119</v>
      </c>
      <c r="H45" s="8"/>
      <c r="I45" s="36"/>
    </row>
    <row r="46" spans="1:13">
      <c r="I46" s="36"/>
      <c r="K46" s="8"/>
    </row>
    <row r="48" spans="1:13" s="5" customFormat="1">
      <c r="A48" s="1" t="s">
        <v>23</v>
      </c>
      <c r="D48" s="1" t="s">
        <v>24</v>
      </c>
      <c r="H48" s="2" t="s">
        <v>25</v>
      </c>
      <c r="I48" s="134"/>
      <c r="K48" s="11"/>
    </row>
    <row r="49" spans="1:11" s="5" customFormat="1">
      <c r="A49" s="1" t="s">
        <v>26</v>
      </c>
      <c r="D49" s="1" t="s">
        <v>27</v>
      </c>
      <c r="F49" s="11"/>
      <c r="G49" s="11"/>
      <c r="H49" s="2" t="s">
        <v>28</v>
      </c>
      <c r="I49" s="134"/>
    </row>
    <row r="50" spans="1:11" s="5" customFormat="1">
      <c r="A50" s="2" t="s">
        <v>37</v>
      </c>
      <c r="D50" s="1" t="s">
        <v>29</v>
      </c>
      <c r="F50" s="9"/>
      <c r="G50" s="9"/>
      <c r="H50" s="2" t="s">
        <v>36</v>
      </c>
      <c r="I50" s="134"/>
      <c r="K50" s="11"/>
    </row>
    <row r="51" spans="1:11" s="3" customFormat="1">
      <c r="A51" s="101"/>
      <c r="C51" s="4"/>
      <c r="D51" s="27"/>
      <c r="E51" s="79"/>
      <c r="F51" s="10"/>
      <c r="G51" s="10"/>
      <c r="H51" s="11"/>
      <c r="I51" s="134"/>
    </row>
    <row r="52" spans="1:11">
      <c r="A52" s="80"/>
      <c r="B52" s="4"/>
      <c r="C52" s="6"/>
      <c r="D52" s="28"/>
      <c r="E52" s="36"/>
      <c r="F52" s="7"/>
      <c r="G52" s="9"/>
      <c r="H52" s="9"/>
    </row>
    <row r="53" spans="1:11">
      <c r="A53" s="81" t="s">
        <v>30</v>
      </c>
      <c r="B53" s="6"/>
      <c r="C53" s="6"/>
      <c r="D53" s="28"/>
      <c r="E53" s="37"/>
      <c r="H53" s="10"/>
    </row>
    <row r="54" spans="1:11">
      <c r="A54" s="80" t="s">
        <v>31</v>
      </c>
      <c r="B54" s="6"/>
      <c r="C54" s="6"/>
      <c r="D54" s="28"/>
      <c r="H54" s="7"/>
    </row>
    <row r="55" spans="1:11">
      <c r="A55" s="82" t="s">
        <v>164</v>
      </c>
      <c r="B55"/>
      <c r="C55"/>
    </row>
    <row r="58" spans="1:11">
      <c r="H58" s="8"/>
    </row>
  </sheetData>
  <mergeCells count="2">
    <mergeCell ref="A7:F7"/>
    <mergeCell ref="A8:I8"/>
  </mergeCells>
  <pageMargins left="0.17" right="0.17" top="0.17" bottom="0.17" header="0.17" footer="0.17"/>
  <pageSetup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55"/>
  <sheetViews>
    <sheetView tabSelected="1" topLeftCell="A7" workbookViewId="0">
      <selection activeCell="K17" sqref="K17"/>
    </sheetView>
  </sheetViews>
  <sheetFormatPr defaultRowHeight="12.75"/>
  <cols>
    <col min="1" max="1" width="65.140625" style="14" bestFit="1" customWidth="1"/>
    <col min="2" max="2" width="9" style="14" customWidth="1"/>
    <col min="3" max="3" width="8.7109375" style="14" bestFit="1" customWidth="1"/>
    <col min="4" max="4" width="11.140625" style="14" bestFit="1" customWidth="1"/>
    <col min="5" max="5" width="12" style="14" customWidth="1"/>
    <col min="6" max="6" width="16" bestFit="1" customWidth="1"/>
    <col min="7" max="7" width="12.42578125" customWidth="1"/>
    <col min="8" max="8" width="9.7109375" style="14" customWidth="1"/>
    <col min="9" max="9" width="11.7109375" bestFit="1" customWidth="1"/>
    <col min="10" max="10" width="13.5703125" bestFit="1" customWidth="1"/>
    <col min="11" max="11" width="11.7109375" bestFit="1" customWidth="1"/>
    <col min="12" max="12" width="13.42578125" bestFit="1" customWidth="1"/>
  </cols>
  <sheetData>
    <row r="2" spans="1:8">
      <c r="A2" s="38" t="s">
        <v>20</v>
      </c>
      <c r="B2"/>
      <c r="C2"/>
    </row>
    <row r="3" spans="1:8">
      <c r="A3"/>
      <c r="B3"/>
      <c r="C3"/>
    </row>
    <row r="4" spans="1:8">
      <c r="A4"/>
      <c r="B4"/>
      <c r="C4"/>
    </row>
    <row r="5" spans="1:8">
      <c r="A5"/>
      <c r="B5"/>
      <c r="C5"/>
    </row>
    <row r="6" spans="1:8">
      <c r="A6" s="34"/>
      <c r="B6" s="34"/>
      <c r="C6" s="34"/>
      <c r="D6" s="39"/>
      <c r="E6" s="39"/>
      <c r="F6" s="34"/>
      <c r="G6" s="34"/>
    </row>
    <row r="7" spans="1:8">
      <c r="A7" s="150"/>
      <c r="B7" s="150"/>
      <c r="C7" s="150"/>
      <c r="D7" s="150"/>
      <c r="E7" s="150"/>
      <c r="F7" s="150"/>
      <c r="G7" s="143"/>
    </row>
    <row r="8" spans="1:8">
      <c r="A8" s="150" t="s">
        <v>165</v>
      </c>
      <c r="B8" s="150"/>
      <c r="C8" s="150"/>
      <c r="D8" s="150"/>
      <c r="E8" s="150"/>
      <c r="F8" s="150"/>
      <c r="G8" s="150"/>
      <c r="H8" s="150"/>
    </row>
    <row r="9" spans="1:8" ht="13.5" thickBot="1"/>
    <row r="10" spans="1:8" s="42" customFormat="1" ht="23.25" thickBot="1">
      <c r="A10" s="139" t="s">
        <v>0</v>
      </c>
      <c r="B10" s="140" t="s">
        <v>2</v>
      </c>
      <c r="C10" s="140" t="s">
        <v>1</v>
      </c>
      <c r="D10" s="140" t="s">
        <v>3</v>
      </c>
      <c r="E10" s="140" t="s">
        <v>4</v>
      </c>
      <c r="F10" s="140" t="s">
        <v>5</v>
      </c>
      <c r="G10" s="140" t="s">
        <v>6</v>
      </c>
      <c r="H10" s="141" t="s">
        <v>43</v>
      </c>
    </row>
    <row r="11" spans="1:8" ht="22.5">
      <c r="A11" s="19" t="s">
        <v>7</v>
      </c>
      <c r="B11" s="15" t="s">
        <v>9</v>
      </c>
      <c r="C11" s="115" t="s">
        <v>8</v>
      </c>
      <c r="D11" s="116">
        <v>10150</v>
      </c>
      <c r="E11" s="116" t="s">
        <v>164</v>
      </c>
      <c r="F11" s="117">
        <v>415514</v>
      </c>
      <c r="G11" s="117">
        <v>415514</v>
      </c>
      <c r="H11" s="138" t="s">
        <v>166</v>
      </c>
    </row>
    <row r="12" spans="1:8" ht="22.5">
      <c r="A12" s="20" t="s">
        <v>7</v>
      </c>
      <c r="B12" s="16" t="s">
        <v>9</v>
      </c>
      <c r="C12" s="95">
        <v>4323209</v>
      </c>
      <c r="D12" s="47">
        <v>1016</v>
      </c>
      <c r="E12" s="98" t="s">
        <v>164</v>
      </c>
      <c r="F12" s="48">
        <v>17633</v>
      </c>
      <c r="G12" s="48">
        <v>17633</v>
      </c>
      <c r="H12" s="126" t="s">
        <v>167</v>
      </c>
    </row>
    <row r="13" spans="1:8" ht="13.5" thickBot="1">
      <c r="A13" s="21" t="s">
        <v>7</v>
      </c>
      <c r="B13" s="17" t="s">
        <v>9</v>
      </c>
      <c r="C13" s="49">
        <v>4323209</v>
      </c>
      <c r="D13" s="50"/>
      <c r="E13" s="51"/>
      <c r="F13" s="52"/>
      <c r="G13" s="52"/>
      <c r="H13" s="127"/>
    </row>
    <row r="14" spans="1:8" s="25" customFormat="1" ht="13.5" thickBot="1">
      <c r="A14" s="23"/>
      <c r="B14" s="24"/>
      <c r="C14" s="24"/>
      <c r="D14" s="24"/>
      <c r="E14" s="24"/>
      <c r="F14" s="33">
        <f>SUM(F11:F13)</f>
        <v>433147</v>
      </c>
      <c r="G14" s="33">
        <f>SUM(G11:G13)</f>
        <v>433147</v>
      </c>
      <c r="H14" s="128"/>
    </row>
    <row r="15" spans="1:8" ht="22.5">
      <c r="A15" s="19" t="s">
        <v>13</v>
      </c>
      <c r="B15" s="15" t="s">
        <v>11</v>
      </c>
      <c r="C15" s="15" t="s">
        <v>12</v>
      </c>
      <c r="D15" s="13">
        <v>975</v>
      </c>
      <c r="E15" s="13" t="s">
        <v>164</v>
      </c>
      <c r="F15" s="12">
        <v>296714</v>
      </c>
      <c r="G15" s="12">
        <v>296714</v>
      </c>
      <c r="H15" s="129" t="s">
        <v>168</v>
      </c>
    </row>
    <row r="16" spans="1:8" ht="23.25" thickBot="1">
      <c r="A16" s="55" t="s">
        <v>13</v>
      </c>
      <c r="B16" s="56" t="s">
        <v>11</v>
      </c>
      <c r="C16" s="56" t="s">
        <v>12</v>
      </c>
      <c r="D16" s="57">
        <v>976</v>
      </c>
      <c r="E16" s="57" t="s">
        <v>164</v>
      </c>
      <c r="F16" s="58">
        <v>34859</v>
      </c>
      <c r="G16" s="58">
        <v>34859</v>
      </c>
      <c r="H16" s="129" t="s">
        <v>167</v>
      </c>
    </row>
    <row r="17" spans="1:11" s="25" customFormat="1" ht="13.5" thickBot="1">
      <c r="A17" s="29"/>
      <c r="B17" s="30"/>
      <c r="C17" s="30"/>
      <c r="D17" s="30"/>
      <c r="E17" s="30"/>
      <c r="F17" s="31">
        <f>SUM(F15:F16)</f>
        <v>331573</v>
      </c>
      <c r="G17" s="31">
        <f>SUM(G15:G16)</f>
        <v>331573</v>
      </c>
      <c r="H17" s="130"/>
    </row>
    <row r="18" spans="1:11" ht="22.5">
      <c r="A18" s="22" t="s">
        <v>16</v>
      </c>
      <c r="B18" s="18" t="s">
        <v>14</v>
      </c>
      <c r="C18" s="18" t="s">
        <v>15</v>
      </c>
      <c r="D18" s="44">
        <v>199</v>
      </c>
      <c r="E18" s="123" t="s">
        <v>164</v>
      </c>
      <c r="F18" s="45">
        <v>70840</v>
      </c>
      <c r="G18" s="45">
        <v>70840</v>
      </c>
      <c r="H18" s="129" t="s">
        <v>168</v>
      </c>
    </row>
    <row r="19" spans="1:11" ht="23.25" thickBot="1">
      <c r="A19" s="61" t="s">
        <v>16</v>
      </c>
      <c r="B19" s="62" t="s">
        <v>14</v>
      </c>
      <c r="C19" s="63">
        <v>4323403</v>
      </c>
      <c r="D19" s="17"/>
      <c r="E19" s="17"/>
      <c r="F19" s="52"/>
      <c r="G19" s="52"/>
      <c r="H19" s="129" t="s">
        <v>167</v>
      </c>
    </row>
    <row r="20" spans="1:11" s="25" customFormat="1" ht="13.5" thickBot="1">
      <c r="A20" s="29"/>
      <c r="B20" s="30"/>
      <c r="C20" s="30"/>
      <c r="D20" s="24"/>
      <c r="E20" s="24"/>
      <c r="F20" s="33">
        <f>SUM(F18:F19)</f>
        <v>70840</v>
      </c>
      <c r="G20" s="33">
        <f>SUM(G18:G19)</f>
        <v>70840</v>
      </c>
      <c r="H20" s="130"/>
    </row>
    <row r="21" spans="1:11" ht="22.5">
      <c r="A21" s="22" t="s">
        <v>44</v>
      </c>
      <c r="B21" s="18" t="s">
        <v>45</v>
      </c>
      <c r="C21" s="18" t="s">
        <v>46</v>
      </c>
      <c r="D21" s="32">
        <v>118</v>
      </c>
      <c r="E21" s="32" t="s">
        <v>164</v>
      </c>
      <c r="F21" s="26">
        <v>43098</v>
      </c>
      <c r="G21" s="26">
        <v>43098</v>
      </c>
      <c r="H21" s="145" t="s">
        <v>168</v>
      </c>
    </row>
    <row r="22" spans="1:11" ht="22.5">
      <c r="A22" s="61" t="s">
        <v>44</v>
      </c>
      <c r="B22" s="62" t="s">
        <v>45</v>
      </c>
      <c r="C22" s="62">
        <v>4323543</v>
      </c>
      <c r="D22" s="13">
        <v>120</v>
      </c>
      <c r="E22" s="13" t="s">
        <v>164</v>
      </c>
      <c r="F22" s="12">
        <v>33308</v>
      </c>
      <c r="G22" s="12">
        <v>33308</v>
      </c>
      <c r="H22" s="146" t="s">
        <v>169</v>
      </c>
    </row>
    <row r="23" spans="1:11" ht="23.25" thickBot="1">
      <c r="A23" s="21" t="s">
        <v>44</v>
      </c>
      <c r="B23" s="17" t="s">
        <v>45</v>
      </c>
      <c r="C23" s="17" t="s">
        <v>46</v>
      </c>
      <c r="D23" s="147">
        <v>119</v>
      </c>
      <c r="E23" s="147" t="s">
        <v>164</v>
      </c>
      <c r="F23" s="148">
        <v>6776</v>
      </c>
      <c r="G23" s="148">
        <v>6776</v>
      </c>
      <c r="H23" s="149" t="s">
        <v>170</v>
      </c>
    </row>
    <row r="24" spans="1:11" s="25" customFormat="1" ht="13.5" thickBot="1">
      <c r="A24" s="23"/>
      <c r="B24" s="24"/>
      <c r="C24" s="24"/>
      <c r="D24" s="24"/>
      <c r="E24" s="24"/>
      <c r="F24" s="33">
        <f>SUM(F21:F23)</f>
        <v>83182</v>
      </c>
      <c r="G24" s="33">
        <f>SUM(G21:G23)</f>
        <v>83182</v>
      </c>
      <c r="H24" s="128"/>
      <c r="I24"/>
    </row>
    <row r="25" spans="1:11" ht="22.5">
      <c r="A25" s="19" t="s">
        <v>34</v>
      </c>
      <c r="B25" s="15" t="s">
        <v>32</v>
      </c>
      <c r="C25" s="15" t="s">
        <v>33</v>
      </c>
      <c r="D25" s="116">
        <v>2753</v>
      </c>
      <c r="E25" s="116" t="s">
        <v>164</v>
      </c>
      <c r="F25" s="117">
        <v>69795</v>
      </c>
      <c r="G25" s="117">
        <v>69795</v>
      </c>
      <c r="H25" s="129" t="s">
        <v>168</v>
      </c>
      <c r="I25" s="25"/>
    </row>
    <row r="26" spans="1:11" ht="23.25" thickBot="1">
      <c r="A26" s="55" t="s">
        <v>34</v>
      </c>
      <c r="B26" s="56" t="s">
        <v>32</v>
      </c>
      <c r="C26" s="56" t="s">
        <v>33</v>
      </c>
      <c r="D26" s="50">
        <v>2754</v>
      </c>
      <c r="E26" s="50" t="s">
        <v>164</v>
      </c>
      <c r="F26" s="52">
        <v>6193</v>
      </c>
      <c r="G26" s="52">
        <v>6193</v>
      </c>
      <c r="H26" s="129" t="s">
        <v>167</v>
      </c>
    </row>
    <row r="27" spans="1:11" s="25" customFormat="1" ht="13.5" thickBot="1">
      <c r="A27" s="29"/>
      <c r="B27" s="30"/>
      <c r="C27" s="30"/>
      <c r="D27" s="24"/>
      <c r="E27" s="24"/>
      <c r="F27" s="33">
        <f>SUM(F25:F26)</f>
        <v>75988</v>
      </c>
      <c r="G27" s="33">
        <f>SUM(G25:G26)</f>
        <v>75988</v>
      </c>
      <c r="H27" s="130"/>
      <c r="I27"/>
    </row>
    <row r="28" spans="1:11" ht="22.5">
      <c r="A28" s="19" t="s">
        <v>47</v>
      </c>
      <c r="B28" s="15" t="s">
        <v>48</v>
      </c>
      <c r="C28" s="15" t="s">
        <v>49</v>
      </c>
      <c r="D28" s="44">
        <v>791</v>
      </c>
      <c r="E28" s="44" t="s">
        <v>164</v>
      </c>
      <c r="F28" s="45">
        <v>81334</v>
      </c>
      <c r="G28" s="45">
        <v>81334</v>
      </c>
      <c r="H28" s="129" t="s">
        <v>168</v>
      </c>
      <c r="I28" s="107"/>
    </row>
    <row r="29" spans="1:11" ht="22.5">
      <c r="A29" s="61" t="s">
        <v>47</v>
      </c>
      <c r="B29" s="62" t="s">
        <v>48</v>
      </c>
      <c r="C29" s="63">
        <v>4322386</v>
      </c>
      <c r="D29" s="47">
        <v>792</v>
      </c>
      <c r="E29" s="47" t="s">
        <v>164</v>
      </c>
      <c r="F29" s="48">
        <v>194436</v>
      </c>
      <c r="G29" s="48">
        <v>194436</v>
      </c>
      <c r="H29" s="129" t="s">
        <v>171</v>
      </c>
      <c r="I29" s="107"/>
    </row>
    <row r="30" spans="1:11" ht="13.5" thickBot="1">
      <c r="A30" s="55" t="s">
        <v>47</v>
      </c>
      <c r="B30" s="56" t="s">
        <v>48</v>
      </c>
      <c r="C30" s="56" t="s">
        <v>49</v>
      </c>
      <c r="D30" s="50"/>
      <c r="E30" s="50"/>
      <c r="F30" s="52"/>
      <c r="G30" s="52"/>
      <c r="H30" s="129"/>
    </row>
    <row r="31" spans="1:11" s="25" customFormat="1" ht="13.5" thickBot="1">
      <c r="A31" s="29"/>
      <c r="B31" s="30"/>
      <c r="C31" s="30"/>
      <c r="D31" s="24"/>
      <c r="E31" s="24"/>
      <c r="F31" s="33">
        <f>SUM(F28:F30)</f>
        <v>275770</v>
      </c>
      <c r="G31" s="33">
        <f>SUM(G28:G30)</f>
        <v>275770</v>
      </c>
      <c r="H31" s="130"/>
      <c r="I31"/>
      <c r="K31" s="107"/>
    </row>
    <row r="32" spans="1:11" ht="22.5">
      <c r="A32" s="19" t="s">
        <v>50</v>
      </c>
      <c r="B32" s="15" t="s">
        <v>51</v>
      </c>
      <c r="C32" s="15" t="s">
        <v>52</v>
      </c>
      <c r="D32" s="13">
        <v>77</v>
      </c>
      <c r="E32" s="13" t="s">
        <v>164</v>
      </c>
      <c r="F32" s="12">
        <v>4092</v>
      </c>
      <c r="G32" s="12">
        <v>4092</v>
      </c>
      <c r="H32" s="129" t="s">
        <v>166</v>
      </c>
      <c r="K32" s="8"/>
    </row>
    <row r="33" spans="1:12" ht="22.5">
      <c r="A33" s="19" t="s">
        <v>50</v>
      </c>
      <c r="B33" s="15" t="s">
        <v>51</v>
      </c>
      <c r="C33" s="15" t="s">
        <v>52</v>
      </c>
      <c r="D33" s="13">
        <v>78</v>
      </c>
      <c r="E33" s="13" t="s">
        <v>164</v>
      </c>
      <c r="F33" s="12">
        <v>2211</v>
      </c>
      <c r="G33" s="12">
        <v>2211</v>
      </c>
      <c r="H33" s="129" t="s">
        <v>166</v>
      </c>
      <c r="K33" s="8"/>
    </row>
    <row r="34" spans="1:12" ht="22.5">
      <c r="A34" s="19" t="s">
        <v>50</v>
      </c>
      <c r="B34" s="15" t="s">
        <v>51</v>
      </c>
      <c r="C34" s="15" t="s">
        <v>52</v>
      </c>
      <c r="D34" s="13">
        <v>76</v>
      </c>
      <c r="E34" s="13" t="s">
        <v>164</v>
      </c>
      <c r="F34" s="12">
        <v>2013</v>
      </c>
      <c r="G34" s="12">
        <v>2013</v>
      </c>
      <c r="H34" s="129" t="s">
        <v>167</v>
      </c>
      <c r="K34" s="8"/>
    </row>
    <row r="35" spans="1:12" ht="23.25" thickBot="1">
      <c r="A35" s="20" t="s">
        <v>50</v>
      </c>
      <c r="B35" s="16" t="s">
        <v>51</v>
      </c>
      <c r="C35" s="16" t="s">
        <v>52</v>
      </c>
      <c r="D35" s="57">
        <v>75</v>
      </c>
      <c r="E35" s="57" t="s">
        <v>164</v>
      </c>
      <c r="F35" s="58">
        <v>4466</v>
      </c>
      <c r="G35" s="58">
        <v>4466</v>
      </c>
      <c r="H35" s="129" t="s">
        <v>167</v>
      </c>
      <c r="I35" s="25"/>
    </row>
    <row r="36" spans="1:12" s="25" customFormat="1" ht="13.5" thickBot="1">
      <c r="A36" s="29"/>
      <c r="B36" s="30"/>
      <c r="C36" s="30"/>
      <c r="D36" s="30"/>
      <c r="E36" s="30"/>
      <c r="F36" s="31">
        <f>SUM(F32:F35)</f>
        <v>12782</v>
      </c>
      <c r="G36" s="31">
        <f>SUM(G32:G35)</f>
        <v>12782</v>
      </c>
      <c r="H36" s="131"/>
      <c r="I36"/>
    </row>
    <row r="37" spans="1:12" ht="22.5">
      <c r="A37" s="22" t="s">
        <v>53</v>
      </c>
      <c r="B37" s="18" t="s">
        <v>54</v>
      </c>
      <c r="C37" s="18" t="s">
        <v>55</v>
      </c>
      <c r="D37" s="13">
        <v>54</v>
      </c>
      <c r="E37" s="13" t="s">
        <v>164</v>
      </c>
      <c r="F37" s="12">
        <v>2684</v>
      </c>
      <c r="G37" s="12">
        <v>2684</v>
      </c>
      <c r="H37" s="129" t="s">
        <v>166</v>
      </c>
    </row>
    <row r="38" spans="1:12" ht="23.25" thickBot="1">
      <c r="A38" s="55" t="s">
        <v>53</v>
      </c>
      <c r="B38" s="56" t="s">
        <v>54</v>
      </c>
      <c r="C38" s="56" t="s">
        <v>55</v>
      </c>
      <c r="D38" s="57">
        <v>53</v>
      </c>
      <c r="E38" s="57" t="s">
        <v>164</v>
      </c>
      <c r="F38" s="58">
        <v>9086</v>
      </c>
      <c r="G38" s="58">
        <v>9086</v>
      </c>
      <c r="H38" s="129" t="s">
        <v>169</v>
      </c>
    </row>
    <row r="39" spans="1:12" s="25" customFormat="1" ht="13.5" thickBot="1">
      <c r="A39" s="29"/>
      <c r="B39" s="30"/>
      <c r="C39" s="30"/>
      <c r="D39" s="30"/>
      <c r="E39" s="30"/>
      <c r="F39" s="31">
        <f>SUM(F37:F38)</f>
        <v>11770</v>
      </c>
      <c r="G39" s="31">
        <f>SUM(G37:G38)</f>
        <v>11770</v>
      </c>
      <c r="H39" s="130"/>
    </row>
    <row r="40" spans="1:12" ht="22.5">
      <c r="A40" s="22" t="s">
        <v>19</v>
      </c>
      <c r="B40" s="18" t="s">
        <v>17</v>
      </c>
      <c r="C40" s="18" t="s">
        <v>18</v>
      </c>
      <c r="D40" s="116">
        <v>2023280</v>
      </c>
      <c r="E40" s="136" t="s">
        <v>164</v>
      </c>
      <c r="F40" s="117">
        <v>72853</v>
      </c>
      <c r="G40" s="117">
        <v>72853</v>
      </c>
      <c r="H40" s="129" t="s">
        <v>166</v>
      </c>
    </row>
    <row r="41" spans="1:12" ht="23.25" thickBot="1">
      <c r="A41" s="55" t="s">
        <v>19</v>
      </c>
      <c r="B41" s="56" t="s">
        <v>17</v>
      </c>
      <c r="C41" s="56" t="s">
        <v>18</v>
      </c>
      <c r="D41" s="137">
        <v>2023281</v>
      </c>
      <c r="E41" s="51" t="s">
        <v>164</v>
      </c>
      <c r="F41" s="52">
        <v>671</v>
      </c>
      <c r="G41" s="52">
        <v>671</v>
      </c>
      <c r="H41" s="129" t="s">
        <v>167</v>
      </c>
    </row>
    <row r="42" spans="1:12" s="25" customFormat="1" ht="13.5" thickBot="1">
      <c r="A42" s="29"/>
      <c r="B42" s="30"/>
      <c r="C42" s="30"/>
      <c r="D42" s="30"/>
      <c r="E42" s="30"/>
      <c r="F42" s="31">
        <f>SUM(F40:F41)</f>
        <v>73524</v>
      </c>
      <c r="G42" s="31">
        <f>SUM(G40:G41)</f>
        <v>73524</v>
      </c>
      <c r="H42" s="132"/>
    </row>
    <row r="43" spans="1:12" s="25" customFormat="1" ht="13.5" thickBot="1">
      <c r="A43" s="76" t="s">
        <v>10</v>
      </c>
      <c r="B43" s="77" t="s">
        <v>10</v>
      </c>
      <c r="C43" s="77" t="s">
        <v>10</v>
      </c>
      <c r="D43" s="78"/>
      <c r="E43" s="78"/>
      <c r="F43" s="78">
        <f>F17+F20+F14+F24+F27+F31+F36+F39+F42</f>
        <v>1368576</v>
      </c>
      <c r="G43" s="78">
        <f>G17+G20+G14+G24+G27+G31+G36+G39+G42</f>
        <v>1368576</v>
      </c>
      <c r="H43" s="133"/>
    </row>
    <row r="44" spans="1:12">
      <c r="F44" s="8"/>
      <c r="G44" s="8"/>
      <c r="I44" s="8"/>
      <c r="J44" s="8"/>
      <c r="K44" s="8"/>
      <c r="L44" s="8"/>
    </row>
    <row r="45" spans="1:12">
      <c r="A45" s="14" t="s">
        <v>119</v>
      </c>
      <c r="H45" s="36"/>
    </row>
    <row r="46" spans="1:12">
      <c r="H46" s="36"/>
      <c r="J46" s="8"/>
    </row>
    <row r="48" spans="1:12" s="5" customFormat="1">
      <c r="A48" s="1" t="s">
        <v>23</v>
      </c>
      <c r="C48" s="1" t="s">
        <v>24</v>
      </c>
      <c r="G48" s="2" t="s">
        <v>25</v>
      </c>
      <c r="H48" s="134"/>
    </row>
    <row r="49" spans="1:10" s="5" customFormat="1">
      <c r="A49" s="1" t="s">
        <v>26</v>
      </c>
      <c r="C49" s="1" t="s">
        <v>27</v>
      </c>
      <c r="F49" s="11"/>
      <c r="G49" s="2" t="s">
        <v>28</v>
      </c>
      <c r="H49" s="134"/>
    </row>
    <row r="50" spans="1:10" s="5" customFormat="1">
      <c r="A50" s="2" t="s">
        <v>37</v>
      </c>
      <c r="C50" s="1" t="s">
        <v>29</v>
      </c>
      <c r="F50" s="9"/>
      <c r="G50" s="2" t="s">
        <v>36</v>
      </c>
      <c r="H50" s="134"/>
    </row>
    <row r="51" spans="1:10" s="3" customFormat="1">
      <c r="A51" s="101"/>
      <c r="C51" s="4"/>
      <c r="D51" s="27"/>
      <c r="E51" s="79"/>
      <c r="F51" s="10"/>
      <c r="G51" s="10"/>
      <c r="H51" s="134"/>
      <c r="J51" s="11"/>
    </row>
    <row r="52" spans="1:10">
      <c r="A52" s="80"/>
      <c r="B52" s="4"/>
      <c r="C52" s="6"/>
      <c r="D52" s="28"/>
      <c r="E52" s="36"/>
      <c r="F52" s="7"/>
      <c r="G52" s="9"/>
    </row>
    <row r="53" spans="1:10">
      <c r="A53" s="81" t="s">
        <v>30</v>
      </c>
      <c r="B53" s="6"/>
      <c r="C53" s="6"/>
      <c r="D53" s="28"/>
      <c r="E53" s="37"/>
    </row>
    <row r="54" spans="1:10">
      <c r="A54" s="80" t="s">
        <v>31</v>
      </c>
      <c r="B54" s="6"/>
      <c r="C54" s="6"/>
      <c r="D54" s="28"/>
    </row>
    <row r="55" spans="1:10">
      <c r="A55" s="82" t="s">
        <v>164</v>
      </c>
      <c r="B55"/>
      <c r="C55"/>
    </row>
  </sheetData>
  <mergeCells count="2">
    <mergeCell ref="A7:F7"/>
    <mergeCell ref="A8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opLeftCell="A31" workbookViewId="0">
      <selection activeCell="G11" sqref="G11:G12"/>
    </sheetView>
  </sheetViews>
  <sheetFormatPr defaultColWidth="10.42578125" defaultRowHeight="12.75"/>
  <cols>
    <col min="1" max="1" width="65.140625" bestFit="1" customWidth="1"/>
    <col min="2" max="2" width="7.85546875" style="35" bestFit="1" customWidth="1"/>
    <col min="3" max="3" width="10.42578125" style="35" customWidth="1"/>
    <col min="4" max="4" width="12.28515625" style="87" customWidth="1"/>
    <col min="5" max="5" width="8.7109375" style="87" bestFit="1" customWidth="1"/>
    <col min="6" max="6" width="14.28515625" style="35" bestFit="1" customWidth="1"/>
    <col min="7" max="7" width="12.5703125" customWidth="1"/>
    <col min="10" max="10" width="12.28515625" bestFit="1" customWidth="1"/>
    <col min="11" max="14" width="11.7109375" bestFit="1" customWidth="1"/>
  </cols>
  <sheetData>
    <row r="1" spans="1:10">
      <c r="A1" s="38" t="s">
        <v>20</v>
      </c>
      <c r="B1"/>
      <c r="C1"/>
      <c r="D1" s="14"/>
      <c r="E1" s="14"/>
      <c r="F1"/>
      <c r="G1" s="2" t="s">
        <v>21</v>
      </c>
    </row>
    <row r="2" spans="1:10">
      <c r="B2"/>
      <c r="C2"/>
      <c r="D2" s="14"/>
      <c r="E2" s="14"/>
      <c r="F2"/>
      <c r="G2" s="1" t="s">
        <v>35</v>
      </c>
    </row>
    <row r="3" spans="1:10">
      <c r="B3"/>
      <c r="C3"/>
      <c r="D3" s="14"/>
      <c r="E3" s="14"/>
      <c r="F3"/>
      <c r="G3" s="1" t="s">
        <v>22</v>
      </c>
    </row>
    <row r="4" spans="1:10">
      <c r="B4"/>
      <c r="C4"/>
      <c r="D4" s="14"/>
      <c r="E4" s="14"/>
      <c r="F4"/>
    </row>
    <row r="5" spans="1:10">
      <c r="A5" s="34"/>
      <c r="B5" s="34"/>
      <c r="C5" s="34"/>
      <c r="D5" s="39"/>
      <c r="E5" s="39"/>
      <c r="F5" s="34"/>
      <c r="G5" s="34"/>
    </row>
    <row r="6" spans="1:10">
      <c r="A6" s="34"/>
      <c r="B6" s="34"/>
      <c r="C6" s="34"/>
      <c r="D6" s="39"/>
      <c r="E6" s="39"/>
      <c r="F6" s="34"/>
      <c r="G6" s="34"/>
    </row>
    <row r="7" spans="1:10">
      <c r="A7" s="150" t="s">
        <v>59</v>
      </c>
      <c r="B7" s="150"/>
      <c r="C7" s="150"/>
      <c r="D7" s="150"/>
      <c r="E7" s="150"/>
      <c r="F7" s="150"/>
      <c r="G7" s="150"/>
      <c r="H7" s="150"/>
    </row>
    <row r="8" spans="1:10" ht="13.5" thickBot="1">
      <c r="A8" s="14"/>
      <c r="B8" s="14"/>
      <c r="C8" s="14"/>
      <c r="D8" s="14"/>
      <c r="E8" s="14"/>
      <c r="F8"/>
    </row>
    <row r="9" spans="1:10" s="42" customFormat="1" ht="23.25" thickBot="1">
      <c r="A9" s="40" t="s">
        <v>0</v>
      </c>
      <c r="B9" s="41" t="s">
        <v>2</v>
      </c>
      <c r="C9" s="41" t="s">
        <v>1</v>
      </c>
      <c r="D9" s="41" t="s">
        <v>3</v>
      </c>
      <c r="E9" s="41" t="s">
        <v>4</v>
      </c>
      <c r="F9" s="41" t="s">
        <v>5</v>
      </c>
      <c r="G9" s="41" t="s">
        <v>6</v>
      </c>
      <c r="H9" s="41" t="s">
        <v>43</v>
      </c>
    </row>
    <row r="10" spans="1:10" ht="51">
      <c r="A10" s="22" t="s">
        <v>7</v>
      </c>
      <c r="B10" s="18" t="s">
        <v>9</v>
      </c>
      <c r="C10" s="43" t="s">
        <v>8</v>
      </c>
      <c r="D10" s="18">
        <v>115</v>
      </c>
      <c r="E10" s="18" t="s">
        <v>61</v>
      </c>
      <c r="F10" s="45">
        <v>476542</v>
      </c>
      <c r="G10" s="45">
        <v>476542</v>
      </c>
      <c r="H10" s="46" t="s">
        <v>60</v>
      </c>
      <c r="I10" s="8"/>
      <c r="J10" s="8">
        <f>'1_ah(28.01.2023)'!J10+'2_ah(13.03.2023)'!G37</f>
        <v>2195105</v>
      </c>
    </row>
    <row r="11" spans="1:10">
      <c r="A11" s="20" t="s">
        <v>7</v>
      </c>
      <c r="B11" s="16" t="s">
        <v>9</v>
      </c>
      <c r="C11" s="95" t="s">
        <v>8</v>
      </c>
      <c r="D11" s="16" t="s">
        <v>66</v>
      </c>
      <c r="E11" s="16" t="s">
        <v>65</v>
      </c>
      <c r="F11" s="48">
        <f>-1452-2376</f>
        <v>-3828</v>
      </c>
      <c r="G11" s="48">
        <f>-1452-2376</f>
        <v>-3828</v>
      </c>
      <c r="H11" s="96"/>
      <c r="J11">
        <f>2703063</f>
        <v>2703063</v>
      </c>
    </row>
    <row r="12" spans="1:10" ht="13.5" thickBot="1">
      <c r="A12" s="21" t="s">
        <v>7</v>
      </c>
      <c r="B12" s="17" t="s">
        <v>9</v>
      </c>
      <c r="C12" s="49" t="s">
        <v>8</v>
      </c>
      <c r="D12" s="17" t="s">
        <v>68</v>
      </c>
      <c r="E12" s="17" t="s">
        <v>67</v>
      </c>
      <c r="F12" s="52">
        <v>-1694</v>
      </c>
      <c r="G12" s="52">
        <v>-1694</v>
      </c>
      <c r="H12" s="53"/>
      <c r="J12" s="8">
        <f>J11-J10</f>
        <v>507958</v>
      </c>
    </row>
    <row r="13" spans="1:10" s="25" customFormat="1" ht="13.5" thickBot="1">
      <c r="A13" s="23"/>
      <c r="B13" s="24"/>
      <c r="C13" s="24"/>
      <c r="D13" s="24"/>
      <c r="E13" s="24"/>
      <c r="F13" s="33">
        <f>SUM(F10:F12)</f>
        <v>471020</v>
      </c>
      <c r="G13" s="33">
        <f>SUM(G10:G12)</f>
        <v>471020</v>
      </c>
      <c r="H13" s="54"/>
    </row>
    <row r="14" spans="1:10" ht="51.75" thickBot="1">
      <c r="A14" s="19" t="s">
        <v>13</v>
      </c>
      <c r="B14" s="15" t="s">
        <v>11</v>
      </c>
      <c r="C14" s="15"/>
      <c r="D14" s="83">
        <v>160</v>
      </c>
      <c r="E14" s="83" t="s">
        <v>62</v>
      </c>
      <c r="F14" s="12">
        <v>325281</v>
      </c>
      <c r="G14" s="12">
        <v>325281</v>
      </c>
      <c r="H14" s="46" t="s">
        <v>60</v>
      </c>
    </row>
    <row r="15" spans="1:10" s="25" customFormat="1" ht="13.5" thickBot="1">
      <c r="A15" s="29"/>
      <c r="B15" s="30"/>
      <c r="C15" s="30"/>
      <c r="D15" s="30"/>
      <c r="E15" s="30"/>
      <c r="F15" s="31">
        <f>SUM(F14:F14)</f>
        <v>325281</v>
      </c>
      <c r="G15" s="31">
        <f>SUM(G14:G14)</f>
        <v>325281</v>
      </c>
      <c r="H15" s="60"/>
    </row>
    <row r="16" spans="1:10" ht="51">
      <c r="A16" s="22" t="s">
        <v>16</v>
      </c>
      <c r="B16" s="18" t="s">
        <v>14</v>
      </c>
      <c r="C16" s="18" t="s">
        <v>15</v>
      </c>
      <c r="D16" s="84">
        <v>27</v>
      </c>
      <c r="E16" s="84" t="s">
        <v>63</v>
      </c>
      <c r="F16" s="26">
        <v>66176</v>
      </c>
      <c r="G16" s="26">
        <v>66176</v>
      </c>
      <c r="H16" s="46" t="s">
        <v>60</v>
      </c>
    </row>
    <row r="17" spans="1:8" ht="13.5" thickBot="1">
      <c r="A17" s="61" t="s">
        <v>16</v>
      </c>
      <c r="B17" s="62" t="s">
        <v>14</v>
      </c>
      <c r="C17" s="63">
        <v>4323403</v>
      </c>
      <c r="D17" s="62"/>
      <c r="E17" s="62"/>
      <c r="F17" s="64">
        <v>0</v>
      </c>
      <c r="G17" s="64"/>
      <c r="H17" s="65"/>
    </row>
    <row r="18" spans="1:8" s="25" customFormat="1" ht="13.5" thickBot="1">
      <c r="A18" s="66"/>
      <c r="B18" s="67"/>
      <c r="C18" s="67"/>
      <c r="D18" s="67"/>
      <c r="E18" s="67"/>
      <c r="F18" s="68">
        <f>SUM(F16:F17)</f>
        <v>66176</v>
      </c>
      <c r="G18" s="68">
        <f t="shared" ref="G18" si="0">SUM(G16:G17)</f>
        <v>66176</v>
      </c>
      <c r="H18" s="69"/>
    </row>
    <row r="19" spans="1:8" ht="51">
      <c r="A19" s="22" t="s">
        <v>44</v>
      </c>
      <c r="B19" s="18" t="s">
        <v>45</v>
      </c>
      <c r="C19" s="18" t="s">
        <v>46</v>
      </c>
      <c r="D19" s="18">
        <v>297</v>
      </c>
      <c r="E19" s="18" t="s">
        <v>63</v>
      </c>
      <c r="F19" s="45">
        <v>48312</v>
      </c>
      <c r="G19" s="45">
        <v>48312</v>
      </c>
      <c r="H19" s="46" t="s">
        <v>60</v>
      </c>
    </row>
    <row r="20" spans="1:8">
      <c r="A20" s="20" t="s">
        <v>44</v>
      </c>
      <c r="B20" s="16" t="s">
        <v>45</v>
      </c>
      <c r="C20" s="16" t="s">
        <v>46</v>
      </c>
      <c r="D20" s="16">
        <v>296</v>
      </c>
      <c r="E20" s="16" t="s">
        <v>63</v>
      </c>
      <c r="F20" s="48">
        <v>36971</v>
      </c>
      <c r="G20" s="48">
        <v>36971</v>
      </c>
      <c r="H20" s="70"/>
    </row>
    <row r="21" spans="1:8" ht="13.5" thickBot="1">
      <c r="A21" s="21" t="s">
        <v>44</v>
      </c>
      <c r="B21" s="17" t="s">
        <v>45</v>
      </c>
      <c r="C21" s="17" t="s">
        <v>46</v>
      </c>
      <c r="D21" s="17">
        <v>295</v>
      </c>
      <c r="E21" s="17" t="s">
        <v>63</v>
      </c>
      <c r="F21" s="52">
        <v>9339</v>
      </c>
      <c r="G21" s="52">
        <v>9339</v>
      </c>
      <c r="H21" s="71"/>
    </row>
    <row r="22" spans="1:8" s="25" customFormat="1" ht="13.5" thickBot="1">
      <c r="A22" s="23"/>
      <c r="B22" s="24"/>
      <c r="C22" s="24"/>
      <c r="D22" s="24"/>
      <c r="E22" s="24"/>
      <c r="F22" s="33">
        <f>SUM(F19:F21)</f>
        <v>94622</v>
      </c>
      <c r="G22" s="33">
        <f>SUM(G19:G21)</f>
        <v>94622</v>
      </c>
      <c r="H22" s="54"/>
    </row>
    <row r="23" spans="1:8" ht="51.75" thickBot="1">
      <c r="A23" s="19" t="s">
        <v>34</v>
      </c>
      <c r="B23" s="15" t="s">
        <v>32</v>
      </c>
      <c r="C23" s="15" t="s">
        <v>33</v>
      </c>
      <c r="D23" s="83">
        <v>2361</v>
      </c>
      <c r="E23" s="83" t="s">
        <v>64</v>
      </c>
      <c r="F23" s="12">
        <v>80432</v>
      </c>
      <c r="G23" s="12">
        <v>80432</v>
      </c>
      <c r="H23" s="46" t="s">
        <v>60</v>
      </c>
    </row>
    <row r="24" spans="1:8" ht="51.75" thickBot="1">
      <c r="A24" s="19" t="s">
        <v>34</v>
      </c>
      <c r="B24" s="15" t="s">
        <v>32</v>
      </c>
      <c r="C24" s="15" t="s">
        <v>33</v>
      </c>
      <c r="D24" s="83">
        <v>2362</v>
      </c>
      <c r="E24" s="83" t="s">
        <v>64</v>
      </c>
      <c r="F24" s="12">
        <v>5819</v>
      </c>
      <c r="G24" s="12">
        <v>5819</v>
      </c>
      <c r="H24" s="46" t="s">
        <v>60</v>
      </c>
    </row>
    <row r="25" spans="1:8" s="25" customFormat="1" ht="13.5" thickBot="1">
      <c r="A25" s="29"/>
      <c r="B25" s="30"/>
      <c r="C25" s="30"/>
      <c r="D25" s="30"/>
      <c r="E25" s="30"/>
      <c r="F25" s="31">
        <f>SUM(F23:F24)</f>
        <v>86251</v>
      </c>
      <c r="G25" s="31">
        <f>SUM(G23:G24)</f>
        <v>86251</v>
      </c>
      <c r="H25" s="60"/>
    </row>
    <row r="26" spans="1:8" ht="51">
      <c r="A26" s="19" t="s">
        <v>47</v>
      </c>
      <c r="B26" s="15" t="s">
        <v>48</v>
      </c>
      <c r="C26" s="15" t="s">
        <v>49</v>
      </c>
      <c r="D26" s="83">
        <v>36</v>
      </c>
      <c r="E26" s="83" t="s">
        <v>62</v>
      </c>
      <c r="F26" s="12">
        <v>76219</v>
      </c>
      <c r="G26" s="12">
        <v>76219</v>
      </c>
      <c r="H26" s="46" t="s">
        <v>60</v>
      </c>
    </row>
    <row r="27" spans="1:8" ht="13.5" thickBot="1">
      <c r="A27" s="55" t="s">
        <v>47</v>
      </c>
      <c r="B27" s="56" t="s">
        <v>48</v>
      </c>
      <c r="C27" s="56" t="s">
        <v>49</v>
      </c>
      <c r="D27" s="85">
        <v>35</v>
      </c>
      <c r="E27" s="85" t="s">
        <v>62</v>
      </c>
      <c r="F27" s="58">
        <v>196801</v>
      </c>
      <c r="G27" s="58">
        <v>196801</v>
      </c>
      <c r="H27" s="59"/>
    </row>
    <row r="28" spans="1:8" s="25" customFormat="1" ht="13.5" thickBot="1">
      <c r="A28" s="66"/>
      <c r="B28" s="67"/>
      <c r="C28" s="67"/>
      <c r="D28" s="67"/>
      <c r="E28" s="67"/>
      <c r="F28" s="68">
        <f>SUM(F26:F27)</f>
        <v>273020</v>
      </c>
      <c r="G28" s="68">
        <f t="shared" ref="G28" si="1">SUM(G26:G27)</f>
        <v>273020</v>
      </c>
      <c r="H28" s="69"/>
    </row>
    <row r="29" spans="1:8" ht="51">
      <c r="A29" s="22" t="s">
        <v>50</v>
      </c>
      <c r="B29" s="18" t="s">
        <v>51</v>
      </c>
      <c r="C29" s="18" t="s">
        <v>52</v>
      </c>
      <c r="D29" s="18">
        <v>779</v>
      </c>
      <c r="E29" s="18" t="s">
        <v>63</v>
      </c>
      <c r="F29" s="45">
        <v>6424</v>
      </c>
      <c r="G29" s="45">
        <v>6424</v>
      </c>
      <c r="H29" s="46" t="s">
        <v>60</v>
      </c>
    </row>
    <row r="30" spans="1:8" ht="13.5" thickBot="1">
      <c r="A30" s="21" t="s">
        <v>50</v>
      </c>
      <c r="B30" s="17" t="s">
        <v>51</v>
      </c>
      <c r="C30" s="17" t="s">
        <v>52</v>
      </c>
      <c r="D30" s="92">
        <v>777</v>
      </c>
      <c r="E30" s="92" t="s">
        <v>64</v>
      </c>
      <c r="F30" s="52">
        <v>5819</v>
      </c>
      <c r="G30" s="52">
        <v>5819</v>
      </c>
      <c r="H30" s="71"/>
    </row>
    <row r="31" spans="1:8" s="25" customFormat="1" ht="13.5" thickBot="1">
      <c r="A31" s="23"/>
      <c r="B31" s="24"/>
      <c r="C31" s="24"/>
      <c r="D31" s="88"/>
      <c r="E31" s="89"/>
      <c r="F31" s="90">
        <f>SUM(F29:F30)</f>
        <v>12243</v>
      </c>
      <c r="G31" s="90">
        <f>SUM(G29:G30)</f>
        <v>12243</v>
      </c>
      <c r="H31" s="91"/>
    </row>
    <row r="32" spans="1:8" ht="51.75" thickBot="1">
      <c r="A32" s="22" t="s">
        <v>53</v>
      </c>
      <c r="B32" s="18" t="s">
        <v>54</v>
      </c>
      <c r="C32" s="18" t="s">
        <v>55</v>
      </c>
      <c r="D32" s="84">
        <v>738</v>
      </c>
      <c r="E32" s="84" t="s">
        <v>61</v>
      </c>
      <c r="F32" s="26">
        <v>9328</v>
      </c>
      <c r="G32" s="26">
        <v>9328</v>
      </c>
      <c r="H32" s="46" t="s">
        <v>60</v>
      </c>
    </row>
    <row r="33" spans="1:14" s="25" customFormat="1" ht="13.5" thickBot="1">
      <c r="A33" s="66"/>
      <c r="B33" s="67"/>
      <c r="C33" s="67"/>
      <c r="D33" s="67"/>
      <c r="E33" s="67"/>
      <c r="F33" s="68">
        <f>SUM(F32:F32)</f>
        <v>9328</v>
      </c>
      <c r="G33" s="68">
        <f>SUM(G32:G32)</f>
        <v>9328</v>
      </c>
      <c r="H33" s="69"/>
    </row>
    <row r="34" spans="1:14" ht="51">
      <c r="A34" s="22" t="s">
        <v>19</v>
      </c>
      <c r="B34" s="18" t="s">
        <v>17</v>
      </c>
      <c r="C34" s="18" t="s">
        <v>18</v>
      </c>
      <c r="D34" s="18">
        <v>202332</v>
      </c>
      <c r="E34" s="18" t="s">
        <v>64</v>
      </c>
      <c r="F34" s="45">
        <v>63877</v>
      </c>
      <c r="G34" s="45">
        <v>63877</v>
      </c>
      <c r="H34" s="46" t="s">
        <v>60</v>
      </c>
      <c r="J34" s="8">
        <f>G37-G11-G12</f>
        <v>1408550</v>
      </c>
    </row>
    <row r="35" spans="1:14" ht="13.5" thickBot="1">
      <c r="A35" s="21" t="s">
        <v>19</v>
      </c>
      <c r="B35" s="17" t="s">
        <v>17</v>
      </c>
      <c r="C35" s="17" t="s">
        <v>18</v>
      </c>
      <c r="D35" s="17">
        <v>202333</v>
      </c>
      <c r="E35" s="17" t="s">
        <v>64</v>
      </c>
      <c r="F35" s="52">
        <v>1210</v>
      </c>
      <c r="G35" s="52">
        <v>1210</v>
      </c>
      <c r="H35" s="71"/>
    </row>
    <row r="36" spans="1:14" s="25" customFormat="1" ht="13.5" thickBot="1">
      <c r="A36" s="23"/>
      <c r="B36" s="24"/>
      <c r="C36" s="24"/>
      <c r="D36" s="24"/>
      <c r="E36" s="24"/>
      <c r="F36" s="33">
        <f>SUM(F34:F35)</f>
        <v>65087</v>
      </c>
      <c r="G36" s="33">
        <f>SUM(G34:G35)</f>
        <v>65087</v>
      </c>
      <c r="H36" s="54"/>
    </row>
    <row r="37" spans="1:14" s="25" customFormat="1" ht="13.5" thickBot="1">
      <c r="A37" s="76" t="s">
        <v>10</v>
      </c>
      <c r="B37" s="77" t="s">
        <v>10</v>
      </c>
      <c r="C37" s="77" t="s">
        <v>10</v>
      </c>
      <c r="D37" s="86"/>
      <c r="E37" s="86"/>
      <c r="F37" s="78">
        <f>F13+F15+F18+F22+F25+F28+F31+F33+F36</f>
        <v>1403028</v>
      </c>
      <c r="G37" s="78">
        <f>G13+G15+G18+G22+G25+G28+G31+G33+G36</f>
        <v>1403028</v>
      </c>
      <c r="H37" s="60"/>
    </row>
    <row r="38" spans="1:14">
      <c r="A38" s="14"/>
      <c r="B38" s="14"/>
      <c r="C38" s="14"/>
      <c r="D38" s="14"/>
      <c r="E38" s="14"/>
      <c r="F38"/>
      <c r="I38" s="8"/>
      <c r="J38" s="8"/>
      <c r="K38" s="8">
        <v>1408550</v>
      </c>
      <c r="L38" s="8">
        <f>'1_ah(28.01.2023)'!G10+'1_ah(28.01.2023)'!G13+'1_ah(28.01.2023)'!G31</f>
        <v>792077</v>
      </c>
      <c r="M38" s="8">
        <f>F37</f>
        <v>1403028</v>
      </c>
      <c r="N38" s="8">
        <f>M38+L38</f>
        <v>2195105</v>
      </c>
    </row>
    <row r="39" spans="1:14">
      <c r="A39" s="14"/>
      <c r="B39" s="14"/>
      <c r="C39" s="14"/>
      <c r="D39" s="14"/>
      <c r="E39" s="14"/>
      <c r="F39"/>
      <c r="G39" s="8"/>
      <c r="H39" s="8"/>
      <c r="I39" s="8"/>
      <c r="K39" s="8">
        <f>'3_ah(12.04.2023)'!G40</f>
        <v>891000</v>
      </c>
      <c r="N39">
        <f>519200</f>
        <v>519200</v>
      </c>
    </row>
    <row r="40" spans="1:14">
      <c r="A40" s="14"/>
      <c r="B40" s="14"/>
      <c r="C40" s="14"/>
      <c r="D40" s="14"/>
      <c r="E40" s="14"/>
      <c r="F40"/>
      <c r="I40" s="8"/>
      <c r="J40" s="8"/>
      <c r="K40" s="8">
        <f>K39+K38</f>
        <v>2299550</v>
      </c>
      <c r="L40" s="8">
        <f>K38+L38+'3_ah(12.04.2023)'!G41</f>
        <v>2719827</v>
      </c>
      <c r="N40" s="8">
        <f>N38+N39</f>
        <v>2714305</v>
      </c>
    </row>
    <row r="41" spans="1:14" ht="14.25" customHeight="1">
      <c r="A41" s="14"/>
      <c r="B41" s="14"/>
      <c r="C41" s="14"/>
      <c r="D41" s="14"/>
      <c r="E41" s="14"/>
      <c r="F41"/>
      <c r="L41">
        <f>2703063</f>
        <v>2703063</v>
      </c>
    </row>
    <row r="42" spans="1:14" s="5" customFormat="1">
      <c r="A42" s="1" t="s">
        <v>23</v>
      </c>
      <c r="D42" s="1" t="s">
        <v>24</v>
      </c>
      <c r="H42" s="2" t="s">
        <v>25</v>
      </c>
      <c r="L42" s="11">
        <f>L40-L41</f>
        <v>16764</v>
      </c>
    </row>
    <row r="43" spans="1:14" s="5" customFormat="1">
      <c r="A43" s="1" t="s">
        <v>26</v>
      </c>
      <c r="D43" s="1" t="s">
        <v>27</v>
      </c>
      <c r="F43" s="11"/>
      <c r="H43" s="2" t="s">
        <v>28</v>
      </c>
      <c r="L43" s="11">
        <f>F11+F12</f>
        <v>-5522</v>
      </c>
      <c r="M43" s="11">
        <f>L42+L43</f>
        <v>11242</v>
      </c>
    </row>
    <row r="44" spans="1:14" s="5" customFormat="1">
      <c r="A44" s="2" t="s">
        <v>37</v>
      </c>
      <c r="D44" s="1" t="s">
        <v>29</v>
      </c>
      <c r="F44" s="9"/>
      <c r="H44" s="2" t="s">
        <v>36</v>
      </c>
    </row>
    <row r="45" spans="1:14" s="5" customFormat="1">
      <c r="C45" s="1"/>
      <c r="D45" s="93"/>
      <c r="E45" s="11"/>
      <c r="F45" s="10"/>
      <c r="G45" s="11"/>
      <c r="H45" s="11"/>
    </row>
    <row r="46" spans="1:14" s="7" customFormat="1">
      <c r="A46" s="94"/>
      <c r="B46" s="1"/>
      <c r="C46" s="94"/>
      <c r="D46" s="94"/>
      <c r="E46" s="9"/>
      <c r="G46" s="9"/>
      <c r="H46" s="9"/>
    </row>
    <row r="47" spans="1:14">
      <c r="A47" s="81" t="s">
        <v>30</v>
      </c>
      <c r="B47" s="6"/>
      <c r="C47" s="6"/>
      <c r="D47" s="28"/>
      <c r="E47" s="37"/>
      <c r="F47"/>
      <c r="G47" s="10"/>
      <c r="H47" s="10"/>
    </row>
    <row r="48" spans="1:14">
      <c r="A48" s="80" t="s">
        <v>31</v>
      </c>
      <c r="B48" s="6"/>
      <c r="C48" s="6"/>
      <c r="D48" s="28"/>
      <c r="E48" s="14"/>
      <c r="F48"/>
      <c r="G48" s="7"/>
      <c r="H48" s="7"/>
    </row>
    <row r="49" spans="1:7">
      <c r="A49" s="82" t="s">
        <v>67</v>
      </c>
      <c r="B49"/>
      <c r="C49"/>
      <c r="D49" s="14"/>
      <c r="E49" s="14"/>
      <c r="F49"/>
    </row>
    <row r="50" spans="1:7">
      <c r="A50" s="14"/>
      <c r="B50" s="14"/>
      <c r="C50" s="14"/>
      <c r="D50" s="14"/>
      <c r="E50" s="14"/>
      <c r="F50"/>
      <c r="G50">
        <v>1408550</v>
      </c>
    </row>
    <row r="51" spans="1:7">
      <c r="G51" s="8">
        <f>G50-G37</f>
        <v>5522</v>
      </c>
    </row>
  </sheetData>
  <mergeCells count="1">
    <mergeCell ref="A7:H7"/>
  </mergeCells>
  <pageMargins left="0.17" right="0.17" top="0.17" bottom="0.16" header="0.17" footer="0.16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topLeftCell="A9" workbookViewId="0">
      <selection activeCell="L48" sqref="L48"/>
    </sheetView>
  </sheetViews>
  <sheetFormatPr defaultRowHeight="12.75"/>
  <cols>
    <col min="1" max="1" width="65.140625" style="14" bestFit="1" customWidth="1"/>
    <col min="2" max="2" width="7.85546875" style="14" bestFit="1" customWidth="1"/>
    <col min="3" max="3" width="8.140625" style="14" bestFit="1" customWidth="1"/>
    <col min="4" max="4" width="7.28515625" style="14" customWidth="1"/>
    <col min="5" max="5" width="12" style="14" customWidth="1"/>
    <col min="6" max="6" width="13" customWidth="1"/>
    <col min="7" max="7" width="13.140625" customWidth="1"/>
    <col min="8" max="8" width="17.7109375" customWidth="1"/>
    <col min="9" max="9" width="11.7109375" bestFit="1" customWidth="1"/>
    <col min="10" max="10" width="13.5703125" bestFit="1" customWidth="1"/>
    <col min="11" max="11" width="11.7109375" bestFit="1" customWidth="1"/>
    <col min="12" max="12" width="13.42578125" bestFit="1" customWidth="1"/>
  </cols>
  <sheetData>
    <row r="1" spans="1:8">
      <c r="A1" s="38" t="s">
        <v>20</v>
      </c>
      <c r="B1"/>
      <c r="C1"/>
      <c r="G1" s="2" t="s">
        <v>21</v>
      </c>
    </row>
    <row r="2" spans="1:8">
      <c r="A2"/>
      <c r="B2"/>
      <c r="C2"/>
      <c r="G2" s="1" t="s">
        <v>35</v>
      </c>
    </row>
    <row r="3" spans="1:8">
      <c r="A3"/>
      <c r="B3"/>
      <c r="C3"/>
      <c r="G3" s="1" t="s">
        <v>22</v>
      </c>
    </row>
    <row r="4" spans="1:8">
      <c r="A4"/>
      <c r="B4"/>
      <c r="C4"/>
    </row>
    <row r="5" spans="1:8">
      <c r="A5" s="34"/>
      <c r="B5" s="34"/>
      <c r="C5" s="34"/>
      <c r="D5" s="39"/>
      <c r="E5" s="39"/>
      <c r="F5" s="34"/>
      <c r="G5" s="34"/>
    </row>
    <row r="6" spans="1:8">
      <c r="A6" s="150" t="s">
        <v>80</v>
      </c>
      <c r="B6" s="150"/>
      <c r="C6" s="150"/>
      <c r="D6" s="150"/>
      <c r="E6" s="150"/>
      <c r="F6" s="150"/>
      <c r="G6" s="34"/>
    </row>
    <row r="7" spans="1:8">
      <c r="A7" s="150"/>
      <c r="B7" s="150"/>
      <c r="C7" s="150"/>
      <c r="D7" s="150"/>
      <c r="E7" s="150"/>
      <c r="F7" s="150"/>
      <c r="G7" s="150"/>
      <c r="H7" s="150"/>
    </row>
    <row r="8" spans="1:8" ht="13.5" thickBot="1"/>
    <row r="9" spans="1:8" s="42" customFormat="1" ht="22.5">
      <c r="A9" s="40" t="s">
        <v>0</v>
      </c>
      <c r="B9" s="41" t="s">
        <v>2</v>
      </c>
      <c r="C9" s="41" t="s">
        <v>1</v>
      </c>
      <c r="D9" s="41" t="s">
        <v>3</v>
      </c>
      <c r="E9" s="41" t="s">
        <v>4</v>
      </c>
      <c r="F9" s="41" t="s">
        <v>5</v>
      </c>
      <c r="G9" s="41" t="s">
        <v>6</v>
      </c>
      <c r="H9" s="41" t="s">
        <v>43</v>
      </c>
    </row>
    <row r="10" spans="1:8" ht="25.5">
      <c r="A10" s="16" t="s">
        <v>7</v>
      </c>
      <c r="B10" s="16" t="s">
        <v>9</v>
      </c>
      <c r="C10" s="95" t="s">
        <v>8</v>
      </c>
      <c r="D10" s="47">
        <v>304</v>
      </c>
      <c r="E10" s="47" t="s">
        <v>69</v>
      </c>
      <c r="F10" s="48">
        <v>474188</v>
      </c>
      <c r="G10" s="48">
        <v>474188</v>
      </c>
      <c r="H10" s="97" t="s">
        <v>70</v>
      </c>
    </row>
    <row r="11" spans="1:8">
      <c r="A11" s="16" t="s">
        <v>7</v>
      </c>
      <c r="B11" s="16" t="s">
        <v>9</v>
      </c>
      <c r="C11" s="95">
        <v>4323209</v>
      </c>
      <c r="D11" s="47"/>
      <c r="E11" s="98"/>
      <c r="F11" s="48"/>
      <c r="G11" s="48"/>
      <c r="H11" s="97"/>
    </row>
    <row r="12" spans="1:8">
      <c r="A12" s="16" t="s">
        <v>7</v>
      </c>
      <c r="B12" s="16" t="s">
        <v>9</v>
      </c>
      <c r="C12" s="95">
        <v>4323209</v>
      </c>
      <c r="D12" s="47"/>
      <c r="E12" s="98"/>
      <c r="F12" s="48"/>
      <c r="G12" s="48"/>
      <c r="H12" s="97"/>
    </row>
    <row r="13" spans="1:8" s="25" customFormat="1" ht="13.5" thickBot="1">
      <c r="A13" s="23"/>
      <c r="B13" s="24"/>
      <c r="C13" s="24"/>
      <c r="D13" s="24"/>
      <c r="E13" s="24"/>
      <c r="F13" s="33">
        <f>SUM(F10:F12)</f>
        <v>474188</v>
      </c>
      <c r="G13" s="33">
        <f>SUM(G10:G12)</f>
        <v>474188</v>
      </c>
      <c r="H13" s="54"/>
    </row>
    <row r="14" spans="1:8" ht="25.5">
      <c r="A14" s="19" t="s">
        <v>13</v>
      </c>
      <c r="B14" s="15" t="s">
        <v>11</v>
      </c>
      <c r="C14" s="15" t="s">
        <v>12</v>
      </c>
      <c r="D14" s="13">
        <v>282</v>
      </c>
      <c r="E14" s="13" t="s">
        <v>71</v>
      </c>
      <c r="F14" s="12">
        <v>340021</v>
      </c>
      <c r="G14" s="12">
        <v>340021</v>
      </c>
      <c r="H14" s="59" t="s">
        <v>70</v>
      </c>
    </row>
    <row r="15" spans="1:8" ht="13.5" thickBot="1">
      <c r="A15" s="55" t="s">
        <v>13</v>
      </c>
      <c r="B15" s="56" t="s">
        <v>11</v>
      </c>
      <c r="C15" s="56" t="s">
        <v>12</v>
      </c>
      <c r="D15" s="57"/>
      <c r="E15" s="57"/>
      <c r="F15" s="58"/>
      <c r="G15" s="58"/>
      <c r="H15" s="59"/>
    </row>
    <row r="16" spans="1:8" s="25" customFormat="1" ht="13.5" thickBot="1">
      <c r="A16" s="29"/>
      <c r="B16" s="30"/>
      <c r="C16" s="30"/>
      <c r="D16" s="30"/>
      <c r="E16" s="30"/>
      <c r="F16" s="31">
        <f>SUM(F14:F15)</f>
        <v>340021</v>
      </c>
      <c r="G16" s="31">
        <f>SUM(G14:G15)</f>
        <v>340021</v>
      </c>
      <c r="H16" s="60"/>
    </row>
    <row r="17" spans="1:8" ht="25.5">
      <c r="A17" s="22" t="s">
        <v>16</v>
      </c>
      <c r="B17" s="18" t="s">
        <v>14</v>
      </c>
      <c r="C17" s="18" t="s">
        <v>15</v>
      </c>
      <c r="D17" s="32">
        <v>53</v>
      </c>
      <c r="E17" s="32" t="s">
        <v>69</v>
      </c>
      <c r="F17" s="26">
        <v>64262</v>
      </c>
      <c r="G17" s="26">
        <v>64262</v>
      </c>
      <c r="H17" s="59" t="s">
        <v>70</v>
      </c>
    </row>
    <row r="18" spans="1:8" ht="26.25" thickBot="1">
      <c r="A18" s="61" t="s">
        <v>16</v>
      </c>
      <c r="B18" s="62" t="s">
        <v>14</v>
      </c>
      <c r="C18" s="63">
        <v>4323403</v>
      </c>
      <c r="D18" s="62"/>
      <c r="E18" s="62"/>
      <c r="F18" s="64"/>
      <c r="G18" s="64"/>
      <c r="H18" s="59" t="s">
        <v>72</v>
      </c>
    </row>
    <row r="19" spans="1:8" s="25" customFormat="1" ht="13.5" thickBot="1">
      <c r="A19" s="29"/>
      <c r="B19" s="30"/>
      <c r="C19" s="30"/>
      <c r="D19" s="30"/>
      <c r="E19" s="30"/>
      <c r="F19" s="31">
        <f>SUM(F17:F18)</f>
        <v>64262</v>
      </c>
      <c r="G19" s="31">
        <f>SUM(G17:G18)</f>
        <v>64262</v>
      </c>
      <c r="H19" s="60"/>
    </row>
    <row r="20" spans="1:8" ht="25.5">
      <c r="A20" s="22" t="s">
        <v>44</v>
      </c>
      <c r="B20" s="18" t="s">
        <v>45</v>
      </c>
      <c r="C20" s="18" t="s">
        <v>46</v>
      </c>
      <c r="D20" s="13">
        <v>307</v>
      </c>
      <c r="E20" s="13" t="s">
        <v>73</v>
      </c>
      <c r="F20" s="12">
        <v>40216</v>
      </c>
      <c r="G20" s="12">
        <v>40216</v>
      </c>
      <c r="H20" s="59" t="s">
        <v>74</v>
      </c>
    </row>
    <row r="21" spans="1:8" ht="25.5">
      <c r="A21" s="61" t="s">
        <v>44</v>
      </c>
      <c r="B21" s="62" t="s">
        <v>45</v>
      </c>
      <c r="C21" s="62">
        <v>4323543</v>
      </c>
      <c r="D21" s="57">
        <v>308</v>
      </c>
      <c r="E21" s="57" t="s">
        <v>73</v>
      </c>
      <c r="F21" s="58">
        <v>32758</v>
      </c>
      <c r="G21" s="58">
        <v>32758</v>
      </c>
      <c r="H21" s="59" t="s">
        <v>75</v>
      </c>
    </row>
    <row r="22" spans="1:8" ht="26.25" thickBot="1">
      <c r="A22" s="55" t="s">
        <v>44</v>
      </c>
      <c r="B22" s="56" t="s">
        <v>45</v>
      </c>
      <c r="C22" s="56" t="s">
        <v>46</v>
      </c>
      <c r="D22" s="57">
        <v>309</v>
      </c>
      <c r="E22" s="57" t="s">
        <v>73</v>
      </c>
      <c r="F22" s="58">
        <v>6116</v>
      </c>
      <c r="G22" s="58">
        <v>6116</v>
      </c>
      <c r="H22" s="59" t="s">
        <v>76</v>
      </c>
    </row>
    <row r="23" spans="1:8" s="25" customFormat="1" ht="13.5" thickBot="1">
      <c r="A23" s="29"/>
      <c r="B23" s="30"/>
      <c r="C23" s="30"/>
      <c r="D23" s="30"/>
      <c r="E23" s="30"/>
      <c r="F23" s="31">
        <f>SUM(F20:F22)</f>
        <v>79090</v>
      </c>
      <c r="G23" s="31">
        <f>SUM(G20:G22)</f>
        <v>79090</v>
      </c>
      <c r="H23" s="60"/>
    </row>
    <row r="24" spans="1:8" ht="25.5">
      <c r="A24" s="19" t="s">
        <v>34</v>
      </c>
      <c r="B24" s="15" t="s">
        <v>32</v>
      </c>
      <c r="C24" s="15" t="s">
        <v>33</v>
      </c>
      <c r="D24" s="13">
        <v>2451</v>
      </c>
      <c r="E24" s="13" t="s">
        <v>69</v>
      </c>
      <c r="F24" s="12">
        <v>77330</v>
      </c>
      <c r="G24" s="12">
        <v>77330</v>
      </c>
      <c r="H24" s="59" t="s">
        <v>77</v>
      </c>
    </row>
    <row r="25" spans="1:8" ht="26.25" thickBot="1">
      <c r="A25" s="55" t="s">
        <v>34</v>
      </c>
      <c r="B25" s="56" t="s">
        <v>32</v>
      </c>
      <c r="C25" s="56" t="s">
        <v>33</v>
      </c>
      <c r="D25" s="57">
        <v>2452</v>
      </c>
      <c r="E25" s="57" t="s">
        <v>69</v>
      </c>
      <c r="F25" s="58">
        <v>4983</v>
      </c>
      <c r="G25" s="58">
        <v>4983</v>
      </c>
      <c r="H25" s="59" t="s">
        <v>75</v>
      </c>
    </row>
    <row r="26" spans="1:8" s="25" customFormat="1" ht="13.5" thickBot="1">
      <c r="A26" s="29"/>
      <c r="B26" s="30"/>
      <c r="C26" s="30"/>
      <c r="D26" s="30"/>
      <c r="E26" s="30"/>
      <c r="F26" s="31">
        <f>SUM(F24:F25)</f>
        <v>82313</v>
      </c>
      <c r="G26" s="31">
        <f>SUM(G24:G25)</f>
        <v>82313</v>
      </c>
      <c r="H26" s="60"/>
    </row>
    <row r="27" spans="1:8" ht="25.5">
      <c r="A27" s="19" t="s">
        <v>47</v>
      </c>
      <c r="B27" s="15" t="s">
        <v>48</v>
      </c>
      <c r="C27" s="15" t="s">
        <v>49</v>
      </c>
      <c r="D27" s="13">
        <v>84</v>
      </c>
      <c r="E27" s="13" t="s">
        <v>69</v>
      </c>
      <c r="F27" s="12">
        <v>73513</v>
      </c>
      <c r="G27" s="12">
        <v>73513</v>
      </c>
      <c r="H27" s="59" t="s">
        <v>70</v>
      </c>
    </row>
    <row r="28" spans="1:8" ht="13.5" thickBot="1">
      <c r="A28" s="55" t="s">
        <v>47</v>
      </c>
      <c r="B28" s="56" t="s">
        <v>48</v>
      </c>
      <c r="C28" s="56" t="s">
        <v>49</v>
      </c>
      <c r="D28" s="57">
        <v>83</v>
      </c>
      <c r="E28" s="57" t="s">
        <v>69</v>
      </c>
      <c r="F28" s="58">
        <v>186846</v>
      </c>
      <c r="G28" s="58">
        <v>186846</v>
      </c>
      <c r="H28" s="59"/>
    </row>
    <row r="29" spans="1:8" s="25" customFormat="1" ht="13.5" thickBot="1">
      <c r="A29" s="29"/>
      <c r="B29" s="30"/>
      <c r="C29" s="30"/>
      <c r="D29" s="30"/>
      <c r="E29" s="30"/>
      <c r="F29" s="31">
        <f>SUM(F27:F28)</f>
        <v>260359</v>
      </c>
      <c r="G29" s="31">
        <f>SUM(G27:G28)</f>
        <v>260359</v>
      </c>
      <c r="H29" s="60"/>
    </row>
    <row r="30" spans="1:8" ht="25.5">
      <c r="A30" s="19" t="s">
        <v>50</v>
      </c>
      <c r="B30" s="15" t="s">
        <v>51</v>
      </c>
      <c r="C30" s="15" t="s">
        <v>52</v>
      </c>
      <c r="D30" s="13">
        <v>789</v>
      </c>
      <c r="E30" s="13" t="s">
        <v>78</v>
      </c>
      <c r="F30" s="12">
        <v>5643</v>
      </c>
      <c r="G30" s="12">
        <v>5643</v>
      </c>
      <c r="H30" s="59" t="s">
        <v>74</v>
      </c>
    </row>
    <row r="31" spans="1:8" ht="26.25" thickBot="1">
      <c r="A31" s="20" t="s">
        <v>50</v>
      </c>
      <c r="B31" s="16" t="s">
        <v>51</v>
      </c>
      <c r="C31" s="16" t="s">
        <v>52</v>
      </c>
      <c r="D31" s="13">
        <v>788</v>
      </c>
      <c r="E31" s="13" t="s">
        <v>78</v>
      </c>
      <c r="F31" s="12">
        <v>5830</v>
      </c>
      <c r="G31" s="12">
        <v>5830</v>
      </c>
      <c r="H31" s="59" t="s">
        <v>75</v>
      </c>
    </row>
    <row r="32" spans="1:8" s="25" customFormat="1" ht="13.5" thickBot="1">
      <c r="A32" s="29"/>
      <c r="B32" s="30"/>
      <c r="C32" s="30"/>
      <c r="D32" s="72"/>
      <c r="E32" s="73"/>
      <c r="F32" s="74">
        <f>SUM(F30:F31)</f>
        <v>11473</v>
      </c>
      <c r="G32" s="74">
        <f>SUM(G30:G31)</f>
        <v>11473</v>
      </c>
      <c r="H32" s="75"/>
    </row>
    <row r="33" spans="1:12" ht="25.5">
      <c r="A33" s="22" t="s">
        <v>53</v>
      </c>
      <c r="B33" s="18" t="s">
        <v>54</v>
      </c>
      <c r="C33" s="18" t="s">
        <v>55</v>
      </c>
      <c r="D33" s="32">
        <v>754</v>
      </c>
      <c r="E33" s="32" t="s">
        <v>69</v>
      </c>
      <c r="F33" s="26">
        <v>9878</v>
      </c>
      <c r="G33" s="26">
        <v>9878</v>
      </c>
      <c r="H33" s="59" t="s">
        <v>70</v>
      </c>
    </row>
    <row r="34" spans="1:12" ht="13.5" thickBot="1">
      <c r="A34" s="55" t="s">
        <v>53</v>
      </c>
      <c r="B34" s="56" t="s">
        <v>54</v>
      </c>
      <c r="C34" s="56" t="s">
        <v>55</v>
      </c>
      <c r="D34" s="57"/>
      <c r="E34" s="57"/>
      <c r="F34" s="58"/>
      <c r="G34" s="58"/>
      <c r="H34" s="59"/>
    </row>
    <row r="35" spans="1:12" s="25" customFormat="1" ht="13.5" thickBot="1">
      <c r="A35" s="29"/>
      <c r="B35" s="30"/>
      <c r="C35" s="30"/>
      <c r="D35" s="30"/>
      <c r="E35" s="30"/>
      <c r="F35" s="31">
        <f>SUM(F33:F34)</f>
        <v>9878</v>
      </c>
      <c r="G35" s="31">
        <f>SUM(G33:G34)</f>
        <v>9878</v>
      </c>
      <c r="H35" s="60"/>
    </row>
    <row r="36" spans="1:12" ht="25.5">
      <c r="A36" s="22" t="s">
        <v>19</v>
      </c>
      <c r="B36" s="18" t="s">
        <v>17</v>
      </c>
      <c r="C36" s="18" t="s">
        <v>18</v>
      </c>
      <c r="D36" s="32">
        <v>202364</v>
      </c>
      <c r="E36" s="32" t="s">
        <v>79</v>
      </c>
      <c r="F36" s="26">
        <v>86911</v>
      </c>
      <c r="G36" s="26">
        <v>86911</v>
      </c>
      <c r="H36" s="59" t="s">
        <v>74</v>
      </c>
    </row>
    <row r="37" spans="1:12" ht="26.25" thickBot="1">
      <c r="A37" s="55" t="s">
        <v>19</v>
      </c>
      <c r="B37" s="56" t="s">
        <v>17</v>
      </c>
      <c r="C37" s="56" t="s">
        <v>18</v>
      </c>
      <c r="D37" s="57">
        <v>202363</v>
      </c>
      <c r="E37" s="57" t="s">
        <v>79</v>
      </c>
      <c r="F37" s="58">
        <v>1705</v>
      </c>
      <c r="G37" s="58">
        <v>1705</v>
      </c>
      <c r="H37" s="59" t="s">
        <v>75</v>
      </c>
    </row>
    <row r="38" spans="1:12" s="25" customFormat="1" ht="13.5" thickBot="1">
      <c r="A38" s="29"/>
      <c r="B38" s="30"/>
      <c r="C38" s="30"/>
      <c r="D38" s="30"/>
      <c r="E38" s="30"/>
      <c r="F38" s="31">
        <f>SUM(F36:F37)</f>
        <v>88616</v>
      </c>
      <c r="G38" s="31">
        <f>SUM(G36:G37)</f>
        <v>88616</v>
      </c>
      <c r="H38" s="100"/>
    </row>
    <row r="39" spans="1:12" s="25" customFormat="1" ht="13.5" thickBot="1">
      <c r="A39" s="76" t="s">
        <v>10</v>
      </c>
      <c r="B39" s="77" t="s">
        <v>10</v>
      </c>
      <c r="C39" s="77" t="s">
        <v>10</v>
      </c>
      <c r="D39" s="78"/>
      <c r="E39" s="78"/>
      <c r="F39" s="78">
        <f>F13+F16+F19+F23+F26+F29+F32+F35+F38</f>
        <v>1410200</v>
      </c>
      <c r="G39" s="31">
        <f>G13+G16+G19+G23+G26+G32+G29+G35+G38</f>
        <v>1410200</v>
      </c>
      <c r="H39" s="99"/>
    </row>
    <row r="40" spans="1:12">
      <c r="G40" s="8">
        <f>G39-G41</f>
        <v>891000</v>
      </c>
      <c r="I40" s="8"/>
      <c r="J40" s="8">
        <f>1408550</f>
        <v>1408550</v>
      </c>
      <c r="K40" s="8"/>
      <c r="L40" s="8">
        <f>'1_ah(28.01.2023)'!G33+'2_ah(13.03.2023)'!G37</f>
        <v>2699235</v>
      </c>
    </row>
    <row r="41" spans="1:12">
      <c r="G41" s="8">
        <f>G38+G32+G23+G16</f>
        <v>519200</v>
      </c>
      <c r="H41" s="8">
        <f>'2_ah(13.03.2023)'!F37</f>
        <v>1403028</v>
      </c>
      <c r="J41">
        <f>1410200</f>
        <v>1410200</v>
      </c>
    </row>
    <row r="42" spans="1:12">
      <c r="H42" s="8">
        <f>H41+G41</f>
        <v>1922228</v>
      </c>
      <c r="J42" s="8">
        <f>J41+J40</f>
        <v>2818750</v>
      </c>
    </row>
    <row r="43" spans="1:12">
      <c r="J43">
        <v>2801628</v>
      </c>
    </row>
    <row r="44" spans="1:12" s="5" customFormat="1">
      <c r="A44" s="1" t="s">
        <v>23</v>
      </c>
      <c r="C44" s="1" t="s">
        <v>24</v>
      </c>
      <c r="G44" s="2" t="s">
        <v>25</v>
      </c>
      <c r="J44" s="11">
        <f>J42-J43</f>
        <v>17122</v>
      </c>
    </row>
    <row r="45" spans="1:12" s="5" customFormat="1">
      <c r="A45" s="1" t="s">
        <v>26</v>
      </c>
      <c r="C45" s="1" t="s">
        <v>27</v>
      </c>
      <c r="F45" s="11"/>
      <c r="G45" s="2" t="s">
        <v>28</v>
      </c>
      <c r="J45" s="5">
        <f>1393070-1410200</f>
        <v>-17130</v>
      </c>
    </row>
    <row r="46" spans="1:12" s="5" customFormat="1">
      <c r="A46" s="2" t="s">
        <v>37</v>
      </c>
      <c r="C46" s="1" t="s">
        <v>29</v>
      </c>
      <c r="F46" s="9"/>
      <c r="G46" s="2" t="s">
        <v>36</v>
      </c>
      <c r="J46" s="11">
        <f>J45+J44</f>
        <v>-8</v>
      </c>
    </row>
    <row r="47" spans="1:12" s="3" customFormat="1">
      <c r="A47" s="101"/>
      <c r="C47" s="4"/>
      <c r="D47" s="27"/>
      <c r="E47" s="79"/>
      <c r="F47" s="10"/>
      <c r="G47" s="11"/>
    </row>
    <row r="48" spans="1:12">
      <c r="A48" s="80"/>
      <c r="B48" s="4"/>
      <c r="C48" s="6"/>
      <c r="D48" s="28"/>
      <c r="E48" s="36"/>
      <c r="F48" s="7"/>
      <c r="G48" s="9"/>
      <c r="J48">
        <f>1393078+15428</f>
        <v>1408506</v>
      </c>
      <c r="K48" s="8">
        <f>1393078+15428</f>
        <v>1408506</v>
      </c>
      <c r="L48" s="8" t="s">
        <v>143</v>
      </c>
    </row>
    <row r="49" spans="1:7">
      <c r="A49" s="81" t="s">
        <v>30</v>
      </c>
      <c r="B49" s="6"/>
      <c r="C49" s="6"/>
      <c r="D49" s="28"/>
      <c r="E49" s="37"/>
      <c r="G49" s="10"/>
    </row>
    <row r="50" spans="1:7">
      <c r="A50" s="80" t="s">
        <v>31</v>
      </c>
      <c r="B50" s="6"/>
      <c r="C50" s="6"/>
      <c r="D50" s="28"/>
      <c r="G50" s="7"/>
    </row>
    <row r="51" spans="1:7">
      <c r="A51" s="82" t="s">
        <v>69</v>
      </c>
      <c r="B51"/>
      <c r="C51"/>
    </row>
    <row r="54" spans="1:7">
      <c r="G54" s="8"/>
    </row>
  </sheetData>
  <mergeCells count="2">
    <mergeCell ref="A7:H7"/>
    <mergeCell ref="A6:F6"/>
  </mergeCells>
  <pageMargins left="0.17" right="0.17" top="0.17" bottom="0.16" header="0.17" footer="0.16"/>
  <pageSetup scale="95" orientation="landscape" r:id="rId1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I30" sqref="I30"/>
    </sheetView>
  </sheetViews>
  <sheetFormatPr defaultRowHeight="12.75"/>
  <cols>
    <col min="1" max="1" width="65.140625" style="14" bestFit="1" customWidth="1"/>
    <col min="2" max="2" width="7.85546875" style="14" bestFit="1" customWidth="1"/>
    <col min="3" max="3" width="8.140625" style="14" bestFit="1" customWidth="1"/>
    <col min="4" max="4" width="7.28515625" style="14" customWidth="1"/>
    <col min="5" max="5" width="12" style="14" customWidth="1"/>
    <col min="6" max="6" width="13" customWidth="1"/>
    <col min="7" max="7" width="13.140625" customWidth="1"/>
    <col min="8" max="8" width="17.7109375" customWidth="1"/>
    <col min="9" max="9" width="11.7109375" bestFit="1" customWidth="1"/>
    <col min="10" max="10" width="13.5703125" bestFit="1" customWidth="1"/>
    <col min="11" max="11" width="11.7109375" bestFit="1" customWidth="1"/>
    <col min="12" max="12" width="13.42578125" bestFit="1" customWidth="1"/>
  </cols>
  <sheetData>
    <row r="1" spans="1:8">
      <c r="A1" s="38" t="s">
        <v>20</v>
      </c>
      <c r="B1"/>
      <c r="C1"/>
      <c r="G1" s="2" t="s">
        <v>21</v>
      </c>
    </row>
    <row r="2" spans="1:8">
      <c r="A2"/>
      <c r="B2"/>
      <c r="C2"/>
      <c r="G2" s="1" t="s">
        <v>35</v>
      </c>
    </row>
    <row r="3" spans="1:8">
      <c r="A3"/>
      <c r="B3"/>
      <c r="C3"/>
      <c r="G3" s="1" t="s">
        <v>22</v>
      </c>
    </row>
    <row r="4" spans="1:8">
      <c r="A4"/>
      <c r="B4"/>
      <c r="C4"/>
    </row>
    <row r="5" spans="1:8">
      <c r="A5" s="34"/>
      <c r="B5" s="34"/>
      <c r="C5" s="34"/>
      <c r="D5" s="39"/>
      <c r="E5" s="39"/>
      <c r="F5" s="34"/>
      <c r="G5" s="34"/>
    </row>
    <row r="6" spans="1:8">
      <c r="A6" s="150" t="s">
        <v>83</v>
      </c>
      <c r="B6" s="150"/>
      <c r="C6" s="150"/>
      <c r="D6" s="150"/>
      <c r="E6" s="150"/>
      <c r="F6" s="150"/>
      <c r="G6" s="34"/>
    </row>
    <row r="7" spans="1:8">
      <c r="A7" s="150"/>
      <c r="B7" s="150"/>
      <c r="C7" s="150"/>
      <c r="D7" s="150"/>
      <c r="E7" s="150"/>
      <c r="F7" s="150"/>
      <c r="G7" s="150"/>
      <c r="H7" s="150"/>
    </row>
    <row r="8" spans="1:8" ht="13.5" thickBot="1"/>
    <row r="9" spans="1:8" s="42" customFormat="1" ht="22.5">
      <c r="A9" s="40" t="s">
        <v>0</v>
      </c>
      <c r="B9" s="41" t="s">
        <v>2</v>
      </c>
      <c r="C9" s="41" t="s">
        <v>1</v>
      </c>
      <c r="D9" s="41" t="s">
        <v>3</v>
      </c>
      <c r="E9" s="41" t="s">
        <v>4</v>
      </c>
      <c r="F9" s="41" t="s">
        <v>5</v>
      </c>
      <c r="G9" s="41" t="s">
        <v>6</v>
      </c>
      <c r="H9" s="41" t="s">
        <v>43</v>
      </c>
    </row>
    <row r="10" spans="1:8">
      <c r="A10" s="16" t="s">
        <v>7</v>
      </c>
      <c r="B10" s="16" t="s">
        <v>9</v>
      </c>
      <c r="C10" s="95" t="s">
        <v>8</v>
      </c>
      <c r="D10" s="47"/>
      <c r="E10" s="47"/>
      <c r="F10" s="48"/>
      <c r="G10" s="48"/>
      <c r="H10" s="97"/>
    </row>
    <row r="11" spans="1:8">
      <c r="A11" s="16" t="s">
        <v>7</v>
      </c>
      <c r="B11" s="16" t="s">
        <v>9</v>
      </c>
      <c r="C11" s="95">
        <v>4323209</v>
      </c>
      <c r="D11" s="47"/>
      <c r="E11" s="98"/>
      <c r="F11" s="48"/>
      <c r="G11" s="48"/>
      <c r="H11" s="97"/>
    </row>
    <row r="12" spans="1:8">
      <c r="A12" s="16" t="s">
        <v>7</v>
      </c>
      <c r="B12" s="16" t="s">
        <v>9</v>
      </c>
      <c r="C12" s="95">
        <v>4323209</v>
      </c>
      <c r="D12" s="47"/>
      <c r="E12" s="98"/>
      <c r="F12" s="48"/>
      <c r="G12" s="48"/>
      <c r="H12" s="97"/>
    </row>
    <row r="13" spans="1:8" s="25" customFormat="1" ht="13.5" thickBot="1">
      <c r="A13" s="23"/>
      <c r="B13" s="24"/>
      <c r="C13" s="24"/>
      <c r="D13" s="24"/>
      <c r="E13" s="24"/>
      <c r="F13" s="33">
        <f>SUM(F10:F12)</f>
        <v>0</v>
      </c>
      <c r="G13" s="33">
        <f>SUM(G10:G12)</f>
        <v>0</v>
      </c>
      <c r="H13" s="54"/>
    </row>
    <row r="14" spans="1:8">
      <c r="A14" s="19" t="s">
        <v>13</v>
      </c>
      <c r="B14" s="15" t="s">
        <v>11</v>
      </c>
      <c r="C14" s="15" t="s">
        <v>12</v>
      </c>
      <c r="D14" s="13"/>
      <c r="E14" s="13"/>
      <c r="F14" s="12"/>
      <c r="G14" s="12"/>
      <c r="H14" s="59"/>
    </row>
    <row r="15" spans="1:8" ht="13.5" thickBot="1">
      <c r="A15" s="55" t="s">
        <v>13</v>
      </c>
      <c r="B15" s="56" t="s">
        <v>11</v>
      </c>
      <c r="C15" s="56" t="s">
        <v>12</v>
      </c>
      <c r="D15" s="57"/>
      <c r="E15" s="57"/>
      <c r="F15" s="58"/>
      <c r="G15" s="58"/>
      <c r="H15" s="59"/>
    </row>
    <row r="16" spans="1:8" s="25" customFormat="1" ht="13.5" thickBot="1">
      <c r="A16" s="29"/>
      <c r="B16" s="30"/>
      <c r="C16" s="30"/>
      <c r="D16" s="30"/>
      <c r="E16" s="30"/>
      <c r="F16" s="31">
        <f>SUM(F14:F15)</f>
        <v>0</v>
      </c>
      <c r="G16" s="31">
        <f>SUM(G14:G15)</f>
        <v>0</v>
      </c>
      <c r="H16" s="60"/>
    </row>
    <row r="17" spans="1:8">
      <c r="A17" s="22" t="s">
        <v>16</v>
      </c>
      <c r="B17" s="18" t="s">
        <v>14</v>
      </c>
      <c r="C17" s="18" t="s">
        <v>15</v>
      </c>
      <c r="D17" s="32"/>
      <c r="E17" s="32"/>
      <c r="F17" s="26"/>
      <c r="G17" s="26"/>
      <c r="H17" s="59"/>
    </row>
    <row r="18" spans="1:8">
      <c r="A18" s="61" t="s">
        <v>16</v>
      </c>
      <c r="B18" s="62" t="s">
        <v>14</v>
      </c>
      <c r="C18" s="63">
        <v>4323403</v>
      </c>
      <c r="D18" s="62"/>
      <c r="E18" s="62"/>
      <c r="F18" s="64"/>
      <c r="G18" s="64"/>
      <c r="H18" s="59"/>
    </row>
    <row r="19" spans="1:8">
      <c r="A19" s="61" t="s">
        <v>81</v>
      </c>
      <c r="B19" s="62"/>
      <c r="C19" s="63"/>
      <c r="D19" s="62"/>
      <c r="E19" s="62"/>
      <c r="F19" s="64">
        <f>-(85507.72-56254)</f>
        <v>-29253.72</v>
      </c>
      <c r="G19" s="64"/>
      <c r="H19" s="102"/>
    </row>
    <row r="20" spans="1:8" ht="13.5" thickBot="1">
      <c r="A20" s="61" t="s">
        <v>82</v>
      </c>
      <c r="B20" s="62"/>
      <c r="C20" s="63"/>
      <c r="D20" s="62"/>
      <c r="E20" s="62"/>
      <c r="F20" s="64">
        <f>-(95653.36-60016)</f>
        <v>-35637.360000000001</v>
      </c>
      <c r="G20" s="64"/>
      <c r="H20" s="102"/>
    </row>
    <row r="21" spans="1:8" s="25" customFormat="1" ht="13.5" thickBot="1">
      <c r="A21" s="29"/>
      <c r="B21" s="30"/>
      <c r="C21" s="30"/>
      <c r="D21" s="30"/>
      <c r="E21" s="30"/>
      <c r="F21" s="31">
        <f>SUM(F17:F20)</f>
        <v>-64891.08</v>
      </c>
      <c r="G21" s="31">
        <f>SUM(G17:G18)</f>
        <v>0</v>
      </c>
      <c r="H21" s="60"/>
    </row>
    <row r="22" spans="1:8">
      <c r="A22" s="22" t="s">
        <v>44</v>
      </c>
      <c r="B22" s="18" t="s">
        <v>45</v>
      </c>
      <c r="C22" s="18" t="s">
        <v>46</v>
      </c>
      <c r="D22" s="13"/>
      <c r="E22" s="13"/>
      <c r="F22" s="12"/>
      <c r="G22" s="12"/>
      <c r="H22" s="59"/>
    </row>
    <row r="23" spans="1:8">
      <c r="A23" s="61" t="s">
        <v>44</v>
      </c>
      <c r="B23" s="62" t="s">
        <v>45</v>
      </c>
      <c r="C23" s="62">
        <v>4323543</v>
      </c>
      <c r="D23" s="57"/>
      <c r="E23" s="57"/>
      <c r="F23" s="58"/>
      <c r="G23" s="58"/>
      <c r="H23" s="59"/>
    </row>
    <row r="24" spans="1:8" ht="13.5" thickBot="1">
      <c r="A24" s="55" t="s">
        <v>44</v>
      </c>
      <c r="B24" s="56" t="s">
        <v>45</v>
      </c>
      <c r="C24" s="56" t="s">
        <v>46</v>
      </c>
      <c r="D24" s="57"/>
      <c r="E24" s="57"/>
      <c r="F24" s="58"/>
      <c r="G24" s="58"/>
      <c r="H24" s="59"/>
    </row>
    <row r="25" spans="1:8" s="25" customFormat="1" ht="13.5" thickBot="1">
      <c r="A25" s="29"/>
      <c r="B25" s="30"/>
      <c r="C25" s="30"/>
      <c r="D25" s="30"/>
      <c r="E25" s="30"/>
      <c r="F25" s="31">
        <f>SUM(F22:F24)</f>
        <v>0</v>
      </c>
      <c r="G25" s="31">
        <f>SUM(G22:G24)</f>
        <v>0</v>
      </c>
      <c r="H25" s="60"/>
    </row>
    <row r="26" spans="1:8">
      <c r="A26" s="19" t="s">
        <v>34</v>
      </c>
      <c r="B26" s="15" t="s">
        <v>32</v>
      </c>
      <c r="C26" s="15" t="s">
        <v>33</v>
      </c>
      <c r="D26" s="13"/>
      <c r="E26" s="13"/>
      <c r="F26" s="12"/>
      <c r="G26" s="12"/>
      <c r="H26" s="59"/>
    </row>
    <row r="27" spans="1:8" ht="13.5" thickBot="1">
      <c r="A27" s="55" t="s">
        <v>34</v>
      </c>
      <c r="B27" s="56" t="s">
        <v>32</v>
      </c>
      <c r="C27" s="56" t="s">
        <v>33</v>
      </c>
      <c r="D27" s="57"/>
      <c r="E27" s="57"/>
      <c r="F27" s="58"/>
      <c r="G27" s="58"/>
      <c r="H27" s="59"/>
    </row>
    <row r="28" spans="1:8" s="25" customFormat="1" ht="13.5" thickBot="1">
      <c r="A28" s="29"/>
      <c r="B28" s="30"/>
      <c r="C28" s="30"/>
      <c r="D28" s="30"/>
      <c r="E28" s="30"/>
      <c r="F28" s="31">
        <f>SUM(F26:F27)</f>
        <v>0</v>
      </c>
      <c r="G28" s="31">
        <f>SUM(G26:G27)</f>
        <v>0</v>
      </c>
      <c r="H28" s="60"/>
    </row>
    <row r="29" spans="1:8">
      <c r="A29" s="19" t="s">
        <v>47</v>
      </c>
      <c r="B29" s="15" t="s">
        <v>48</v>
      </c>
      <c r="C29" s="15" t="s">
        <v>49</v>
      </c>
      <c r="D29" s="13"/>
      <c r="E29" s="13"/>
      <c r="F29" s="12"/>
      <c r="G29" s="12"/>
      <c r="H29" s="59"/>
    </row>
    <row r="30" spans="1:8" ht="13.5" thickBot="1">
      <c r="A30" s="55" t="s">
        <v>47</v>
      </c>
      <c r="B30" s="56" t="s">
        <v>48</v>
      </c>
      <c r="C30" s="56" t="s">
        <v>49</v>
      </c>
      <c r="D30" s="57"/>
      <c r="E30" s="57"/>
      <c r="F30" s="58"/>
      <c r="G30" s="58"/>
      <c r="H30" s="59"/>
    </row>
    <row r="31" spans="1:8" s="25" customFormat="1" ht="13.5" thickBot="1">
      <c r="A31" s="29"/>
      <c r="B31" s="30"/>
      <c r="C31" s="30"/>
      <c r="D31" s="30"/>
      <c r="E31" s="30"/>
      <c r="F31" s="31">
        <f>SUM(F29:F30)</f>
        <v>0</v>
      </c>
      <c r="G31" s="31">
        <f>SUM(G29:G30)</f>
        <v>0</v>
      </c>
      <c r="H31" s="60"/>
    </row>
    <row r="32" spans="1:8">
      <c r="A32" s="19" t="s">
        <v>50</v>
      </c>
      <c r="B32" s="15" t="s">
        <v>51</v>
      </c>
      <c r="C32" s="15" t="s">
        <v>52</v>
      </c>
      <c r="D32" s="13"/>
      <c r="E32" s="13"/>
      <c r="F32" s="12"/>
      <c r="G32" s="12"/>
      <c r="H32" s="59"/>
    </row>
    <row r="33" spans="1:12" ht="13.5" thickBot="1">
      <c r="A33" s="20" t="s">
        <v>50</v>
      </c>
      <c r="B33" s="16" t="s">
        <v>51</v>
      </c>
      <c r="C33" s="16" t="s">
        <v>52</v>
      </c>
      <c r="D33" s="13"/>
      <c r="E33" s="13"/>
      <c r="F33" s="12"/>
      <c r="G33" s="12"/>
      <c r="H33" s="59"/>
    </row>
    <row r="34" spans="1:12" s="25" customFormat="1" ht="13.5" thickBot="1">
      <c r="A34" s="29"/>
      <c r="B34" s="30"/>
      <c r="C34" s="30"/>
      <c r="D34" s="72"/>
      <c r="E34" s="73"/>
      <c r="F34" s="74">
        <f>SUM(F32:F33)</f>
        <v>0</v>
      </c>
      <c r="G34" s="74">
        <f>SUM(G32:G33)</f>
        <v>0</v>
      </c>
      <c r="H34" s="75"/>
    </row>
    <row r="35" spans="1:12">
      <c r="A35" s="22" t="s">
        <v>53</v>
      </c>
      <c r="B35" s="18" t="s">
        <v>54</v>
      </c>
      <c r="C35" s="18" t="s">
        <v>55</v>
      </c>
      <c r="D35" s="32"/>
      <c r="E35" s="32"/>
      <c r="F35" s="26"/>
      <c r="G35" s="26"/>
      <c r="H35" s="59"/>
    </row>
    <row r="36" spans="1:12" ht="13.5" thickBot="1">
      <c r="A36" s="55" t="s">
        <v>53</v>
      </c>
      <c r="B36" s="56" t="s">
        <v>54</v>
      </c>
      <c r="C36" s="56" t="s">
        <v>55</v>
      </c>
      <c r="D36" s="57"/>
      <c r="E36" s="57"/>
      <c r="F36" s="58"/>
      <c r="G36" s="58"/>
      <c r="H36" s="59"/>
    </row>
    <row r="37" spans="1:12" s="25" customFormat="1" ht="13.5" thickBot="1">
      <c r="A37" s="29"/>
      <c r="B37" s="30"/>
      <c r="C37" s="30"/>
      <c r="D37" s="30"/>
      <c r="E37" s="30"/>
      <c r="F37" s="31">
        <f>SUM(F35:F36)</f>
        <v>0</v>
      </c>
      <c r="G37" s="31">
        <f>SUM(G35:G36)</f>
        <v>0</v>
      </c>
      <c r="H37" s="60"/>
    </row>
    <row r="38" spans="1:12">
      <c r="A38" s="22" t="s">
        <v>19</v>
      </c>
      <c r="B38" s="18" t="s">
        <v>17</v>
      </c>
      <c r="C38" s="18" t="s">
        <v>18</v>
      </c>
      <c r="D38" s="32"/>
      <c r="E38" s="32"/>
      <c r="F38" s="26"/>
      <c r="G38" s="26"/>
      <c r="H38" s="59"/>
    </row>
    <row r="39" spans="1:12" ht="13.5" thickBot="1">
      <c r="A39" s="55" t="s">
        <v>19</v>
      </c>
      <c r="B39" s="56" t="s">
        <v>17</v>
      </c>
      <c r="C39" s="56" t="s">
        <v>18</v>
      </c>
      <c r="D39" s="57"/>
      <c r="E39" s="57"/>
      <c r="F39" s="58"/>
      <c r="G39" s="58"/>
      <c r="H39" s="59"/>
    </row>
    <row r="40" spans="1:12" s="25" customFormat="1" ht="13.5" thickBot="1">
      <c r="A40" s="29"/>
      <c r="B40" s="30"/>
      <c r="C40" s="30"/>
      <c r="D40" s="30"/>
      <c r="E40" s="30"/>
      <c r="F40" s="31">
        <f>SUM(F38:F39)</f>
        <v>0</v>
      </c>
      <c r="G40" s="31">
        <f>SUM(G38:G39)</f>
        <v>0</v>
      </c>
      <c r="H40" s="100"/>
    </row>
    <row r="41" spans="1:12" s="25" customFormat="1" ht="13.5" thickBot="1">
      <c r="A41" s="76" t="s">
        <v>10</v>
      </c>
      <c r="B41" s="77" t="s">
        <v>10</v>
      </c>
      <c r="C41" s="77" t="s">
        <v>10</v>
      </c>
      <c r="D41" s="78"/>
      <c r="E41" s="78"/>
      <c r="F41" s="78">
        <f>F13+F16+F21+F25+F28+F31+F34+F37+F40</f>
        <v>-64891.08</v>
      </c>
      <c r="G41" s="31">
        <f>G13+G16+G21+G25+G28+G34+G31+G37+G40</f>
        <v>0</v>
      </c>
      <c r="H41" s="99"/>
    </row>
    <row r="42" spans="1:12">
      <c r="G42" s="8">
        <f>G41-G43</f>
        <v>0</v>
      </c>
      <c r="I42" s="8"/>
      <c r="J42" s="8">
        <f>1408550</f>
        <v>1408550</v>
      </c>
      <c r="K42" s="8"/>
      <c r="L42" s="8">
        <f>'1_ah(28.01.2023)'!G33+'2_ah(13.03.2023)'!G37</f>
        <v>2699235</v>
      </c>
    </row>
    <row r="43" spans="1:12">
      <c r="G43" s="8">
        <f>G40+G34+G25+G16</f>
        <v>0</v>
      </c>
      <c r="H43" s="8">
        <f>'2_ah(13.03.2023)'!F37</f>
        <v>1403028</v>
      </c>
      <c r="J43">
        <f>1410200</f>
        <v>1410200</v>
      </c>
    </row>
    <row r="44" spans="1:12">
      <c r="H44" s="8">
        <f>H43+G43</f>
        <v>1403028</v>
      </c>
      <c r="J44" s="8">
        <f>J43+J42</f>
        <v>2818750</v>
      </c>
    </row>
    <row r="45" spans="1:12">
      <c r="J45">
        <v>2801628</v>
      </c>
    </row>
    <row r="46" spans="1:12" s="5" customFormat="1">
      <c r="A46" s="1" t="s">
        <v>23</v>
      </c>
      <c r="C46" s="1" t="s">
        <v>24</v>
      </c>
      <c r="G46" s="2" t="s">
        <v>25</v>
      </c>
      <c r="J46" s="11">
        <f>J44-J45</f>
        <v>17122</v>
      </c>
    </row>
    <row r="47" spans="1:12" s="5" customFormat="1">
      <c r="A47" s="1" t="s">
        <v>26</v>
      </c>
      <c r="C47" s="1" t="s">
        <v>27</v>
      </c>
      <c r="F47" s="11"/>
      <c r="G47" s="2" t="s">
        <v>28</v>
      </c>
      <c r="J47" s="5">
        <f>1393070-1410200</f>
        <v>-17130</v>
      </c>
    </row>
    <row r="48" spans="1:12" s="5" customFormat="1">
      <c r="A48" s="2" t="s">
        <v>37</v>
      </c>
      <c r="C48" s="1" t="s">
        <v>29</v>
      </c>
      <c r="F48" s="9"/>
      <c r="G48" s="2" t="s">
        <v>36</v>
      </c>
      <c r="J48" s="11">
        <f>J47+J46</f>
        <v>-8</v>
      </c>
    </row>
    <row r="49" spans="1:7" s="3" customFormat="1">
      <c r="A49" s="101"/>
      <c r="C49" s="4"/>
      <c r="D49" s="27"/>
      <c r="E49" s="79"/>
      <c r="F49" s="10"/>
      <c r="G49" s="11"/>
    </row>
    <row r="50" spans="1:7">
      <c r="A50" s="80"/>
      <c r="B50" s="4"/>
      <c r="C50" s="6"/>
      <c r="D50" s="28"/>
      <c r="E50" s="36"/>
      <c r="F50" s="7"/>
      <c r="G50" s="9"/>
    </row>
    <row r="51" spans="1:7">
      <c r="A51" s="81" t="s">
        <v>30</v>
      </c>
      <c r="B51" s="6"/>
      <c r="C51" s="6"/>
      <c r="D51" s="28"/>
      <c r="E51" s="37"/>
      <c r="G51" s="10"/>
    </row>
    <row r="52" spans="1:7">
      <c r="A52" s="80" t="s">
        <v>31</v>
      </c>
      <c r="B52" s="6"/>
      <c r="C52" s="6"/>
      <c r="D52" s="28"/>
      <c r="G52" s="7"/>
    </row>
    <row r="53" spans="1:7">
      <c r="A53" s="82" t="s">
        <v>69</v>
      </c>
      <c r="B53"/>
      <c r="C53"/>
    </row>
    <row r="56" spans="1:7">
      <c r="G56" s="8"/>
    </row>
  </sheetData>
  <mergeCells count="2">
    <mergeCell ref="A6:F6"/>
    <mergeCell ref="A7:H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topLeftCell="A7" workbookViewId="0">
      <selection activeCell="G9" sqref="G9"/>
    </sheetView>
  </sheetViews>
  <sheetFormatPr defaultRowHeight="12.75"/>
  <cols>
    <col min="1" max="1" width="65.140625" style="14" bestFit="1" customWidth="1"/>
    <col min="2" max="2" width="7.85546875" style="14" bestFit="1" customWidth="1"/>
    <col min="3" max="3" width="8.42578125" style="14" bestFit="1" customWidth="1"/>
    <col min="4" max="4" width="10" style="14" bestFit="1" customWidth="1"/>
    <col min="5" max="5" width="12" style="14" customWidth="1"/>
    <col min="6" max="6" width="13" customWidth="1"/>
    <col min="7" max="7" width="13.140625" customWidth="1"/>
    <col min="8" max="8" width="12.28515625" bestFit="1" customWidth="1"/>
    <col min="9" max="9" width="17.5703125" bestFit="1" customWidth="1"/>
    <col min="10" max="10" width="11.7109375" bestFit="1" customWidth="1"/>
    <col min="11" max="11" width="13.5703125" bestFit="1" customWidth="1"/>
    <col min="12" max="12" width="11.7109375" bestFit="1" customWidth="1"/>
    <col min="13" max="13" width="13.42578125" bestFit="1" customWidth="1"/>
  </cols>
  <sheetData>
    <row r="1" spans="1:9">
      <c r="A1" s="38" t="s">
        <v>20</v>
      </c>
      <c r="B1"/>
      <c r="C1"/>
      <c r="G1" s="2"/>
      <c r="H1" s="2" t="s">
        <v>21</v>
      </c>
    </row>
    <row r="2" spans="1:9">
      <c r="A2"/>
      <c r="B2"/>
      <c r="C2"/>
      <c r="G2" s="1"/>
      <c r="H2" s="1" t="s">
        <v>35</v>
      </c>
    </row>
    <row r="3" spans="1:9">
      <c r="A3"/>
      <c r="B3"/>
      <c r="C3"/>
      <c r="G3" s="1"/>
      <c r="H3" s="1" t="s">
        <v>22</v>
      </c>
    </row>
    <row r="4" spans="1:9">
      <c r="A4"/>
      <c r="B4"/>
      <c r="C4"/>
    </row>
    <row r="5" spans="1:9">
      <c r="A5" s="34"/>
      <c r="B5" s="34"/>
      <c r="C5" s="34"/>
      <c r="D5" s="39"/>
      <c r="E5" s="39"/>
      <c r="F5" s="34"/>
      <c r="G5" s="34"/>
      <c r="H5" s="34"/>
    </row>
    <row r="6" spans="1:9">
      <c r="A6" s="150" t="s">
        <v>83</v>
      </c>
      <c r="B6" s="150"/>
      <c r="C6" s="150"/>
      <c r="D6" s="150"/>
      <c r="E6" s="150"/>
      <c r="F6" s="150"/>
      <c r="G6" s="34"/>
      <c r="H6" s="34"/>
    </row>
    <row r="7" spans="1:9">
      <c r="A7" s="150"/>
      <c r="B7" s="150"/>
      <c r="C7" s="150"/>
      <c r="D7" s="150"/>
      <c r="E7" s="150"/>
      <c r="F7" s="150"/>
      <c r="G7" s="150"/>
      <c r="H7" s="150"/>
      <c r="I7" s="150"/>
    </row>
    <row r="9" spans="1:9" s="42" customFormat="1" ht="22.5">
      <c r="A9" s="119" t="s">
        <v>0</v>
      </c>
      <c r="B9" s="119" t="s">
        <v>2</v>
      </c>
      <c r="C9" s="119" t="s">
        <v>1</v>
      </c>
      <c r="D9" s="119" t="s">
        <v>3</v>
      </c>
      <c r="E9" s="119" t="s">
        <v>4</v>
      </c>
      <c r="F9" s="119" t="s">
        <v>5</v>
      </c>
      <c r="G9" s="119" t="s">
        <v>6</v>
      </c>
      <c r="H9" s="119" t="s">
        <v>92</v>
      </c>
      <c r="I9" s="119" t="s">
        <v>43</v>
      </c>
    </row>
    <row r="10" spans="1:9" ht="30" customHeight="1">
      <c r="A10" s="15" t="s">
        <v>7</v>
      </c>
      <c r="B10" s="15" t="s">
        <v>9</v>
      </c>
      <c r="C10" s="115" t="s">
        <v>8</v>
      </c>
      <c r="D10" s="116">
        <v>437</v>
      </c>
      <c r="E10" s="116" t="s">
        <v>91</v>
      </c>
      <c r="F10" s="117">
        <v>469293</v>
      </c>
      <c r="G10" s="117">
        <v>469293</v>
      </c>
      <c r="H10" s="108">
        <f>F10-G10</f>
        <v>0</v>
      </c>
      <c r="I10" s="118" t="s">
        <v>89</v>
      </c>
    </row>
    <row r="11" spans="1:9">
      <c r="A11" s="16" t="s">
        <v>7</v>
      </c>
      <c r="B11" s="16" t="s">
        <v>9</v>
      </c>
      <c r="C11" s="95">
        <v>4323209</v>
      </c>
      <c r="D11" s="47"/>
      <c r="E11" s="98"/>
      <c r="F11" s="48"/>
      <c r="G11" s="48"/>
      <c r="H11" s="48"/>
      <c r="I11" s="97"/>
    </row>
    <row r="12" spans="1:9" ht="13.5" thickBot="1">
      <c r="A12" s="56" t="s">
        <v>7</v>
      </c>
      <c r="B12" s="56" t="s">
        <v>9</v>
      </c>
      <c r="C12" s="110">
        <v>4323209</v>
      </c>
      <c r="D12" s="111"/>
      <c r="E12" s="112"/>
      <c r="F12" s="113"/>
      <c r="G12" s="113"/>
      <c r="H12" s="113"/>
      <c r="I12" s="114"/>
    </row>
    <row r="13" spans="1:9" s="25" customFormat="1" ht="13.5" thickBot="1">
      <c r="A13" s="29"/>
      <c r="B13" s="30"/>
      <c r="C13" s="30"/>
      <c r="D13" s="30"/>
      <c r="E13" s="30"/>
      <c r="F13" s="31">
        <f>SUM(F10:F12)</f>
        <v>469293</v>
      </c>
      <c r="G13" s="31">
        <f>SUM(G10:G12)</f>
        <v>469293</v>
      </c>
      <c r="H13" s="31">
        <f>SUM(H10:H12)</f>
        <v>0</v>
      </c>
      <c r="I13" s="60"/>
    </row>
    <row r="14" spans="1:9">
      <c r="A14" s="19" t="s">
        <v>13</v>
      </c>
      <c r="B14" s="15" t="s">
        <v>11</v>
      </c>
      <c r="C14" s="15" t="s">
        <v>12</v>
      </c>
      <c r="D14" s="13">
        <v>442</v>
      </c>
      <c r="E14" s="13" t="s">
        <v>87</v>
      </c>
      <c r="F14" s="12">
        <v>403502</v>
      </c>
      <c r="G14" s="12">
        <v>401842</v>
      </c>
      <c r="H14" s="58">
        <f>F14-G14</f>
        <v>1660</v>
      </c>
      <c r="I14" s="106" t="s">
        <v>89</v>
      </c>
    </row>
    <row r="15" spans="1:9" ht="13.5" thickBot="1">
      <c r="A15" s="55" t="s">
        <v>13</v>
      </c>
      <c r="B15" s="56" t="s">
        <v>11</v>
      </c>
      <c r="C15" s="56" t="s">
        <v>12</v>
      </c>
      <c r="D15" s="57"/>
      <c r="E15" s="57"/>
      <c r="F15" s="58"/>
      <c r="G15" s="58"/>
      <c r="H15" s="58"/>
      <c r="I15" s="59"/>
    </row>
    <row r="16" spans="1:9" s="25" customFormat="1" ht="13.5" thickBot="1">
      <c r="A16" s="29"/>
      <c r="B16" s="30"/>
      <c r="C16" s="30"/>
      <c r="D16" s="30"/>
      <c r="E16" s="30"/>
      <c r="F16" s="31">
        <f>SUM(F14:F15)</f>
        <v>403502</v>
      </c>
      <c r="G16" s="31">
        <f>SUM(G14:G15)</f>
        <v>401842</v>
      </c>
      <c r="H16" s="31">
        <f>SUM(H14:H15)</f>
        <v>1660</v>
      </c>
      <c r="I16" s="60"/>
    </row>
    <row r="17" spans="1:12">
      <c r="A17" s="22" t="s">
        <v>16</v>
      </c>
      <c r="B17" s="18" t="s">
        <v>14</v>
      </c>
      <c r="C17" s="18" t="s">
        <v>15</v>
      </c>
      <c r="D17" s="32">
        <v>81</v>
      </c>
      <c r="E17" s="105" t="s">
        <v>87</v>
      </c>
      <c r="F17" s="26">
        <v>75988</v>
      </c>
      <c r="G17" s="26">
        <v>66689</v>
      </c>
      <c r="H17" s="109">
        <f>F17-G17</f>
        <v>9299</v>
      </c>
      <c r="I17" s="59"/>
    </row>
    <row r="18" spans="1:12" ht="13.5" thickBot="1">
      <c r="A18" s="61" t="s">
        <v>16</v>
      </c>
      <c r="B18" s="62" t="s">
        <v>14</v>
      </c>
      <c r="C18" s="63">
        <v>4323403</v>
      </c>
      <c r="D18" s="62"/>
      <c r="E18" s="62"/>
      <c r="F18" s="64"/>
      <c r="G18" s="64"/>
      <c r="H18" s="108"/>
      <c r="I18" s="59"/>
    </row>
    <row r="19" spans="1:12" s="25" customFormat="1" ht="13.5" thickBot="1">
      <c r="A19" s="29"/>
      <c r="B19" s="30"/>
      <c r="C19" s="30"/>
      <c r="D19" s="30"/>
      <c r="E19" s="30"/>
      <c r="F19" s="31">
        <f>SUM(F17:F18)</f>
        <v>75988</v>
      </c>
      <c r="G19" s="31">
        <f>SUM(G17:G18)</f>
        <v>66689</v>
      </c>
      <c r="H19" s="31">
        <f>SUM(H17:H18)</f>
        <v>9299</v>
      </c>
      <c r="I19" s="60"/>
    </row>
    <row r="20" spans="1:12">
      <c r="A20" s="22" t="s">
        <v>44</v>
      </c>
      <c r="B20" s="18" t="s">
        <v>45</v>
      </c>
      <c r="C20" s="18" t="s">
        <v>46</v>
      </c>
      <c r="D20" s="13">
        <v>321</v>
      </c>
      <c r="E20" s="13" t="s">
        <v>84</v>
      </c>
      <c r="F20" s="12">
        <v>42009</v>
      </c>
      <c r="G20" s="12">
        <v>39500</v>
      </c>
      <c r="H20" s="58">
        <f>F20-G20</f>
        <v>2509</v>
      </c>
      <c r="I20" s="59" t="s">
        <v>85</v>
      </c>
    </row>
    <row r="21" spans="1:12">
      <c r="A21" s="61" t="s">
        <v>44</v>
      </c>
      <c r="B21" s="62" t="s">
        <v>45</v>
      </c>
      <c r="C21" s="62">
        <v>4323543</v>
      </c>
      <c r="D21" s="57">
        <v>320</v>
      </c>
      <c r="E21" s="57" t="s">
        <v>84</v>
      </c>
      <c r="F21" s="58">
        <v>33869</v>
      </c>
      <c r="G21" s="58">
        <v>30000</v>
      </c>
      <c r="H21" s="58">
        <f>F21-G21</f>
        <v>3869</v>
      </c>
      <c r="I21" s="59" t="s">
        <v>86</v>
      </c>
    </row>
    <row r="22" spans="1:12" ht="13.5" thickBot="1">
      <c r="A22" s="55" t="s">
        <v>44</v>
      </c>
      <c r="B22" s="56" t="s">
        <v>45</v>
      </c>
      <c r="C22" s="56" t="s">
        <v>46</v>
      </c>
      <c r="D22" s="57">
        <v>319</v>
      </c>
      <c r="E22" s="57" t="s">
        <v>84</v>
      </c>
      <c r="F22" s="58">
        <v>7832</v>
      </c>
      <c r="G22" s="58">
        <v>7332</v>
      </c>
      <c r="H22" s="58">
        <f>F22-G22</f>
        <v>500</v>
      </c>
      <c r="I22" s="106" t="s">
        <v>90</v>
      </c>
    </row>
    <row r="23" spans="1:12" s="25" customFormat="1" ht="13.5" thickBot="1">
      <c r="A23" s="29"/>
      <c r="B23" s="30"/>
      <c r="C23" s="30"/>
      <c r="D23" s="30"/>
      <c r="E23" s="30"/>
      <c r="F23" s="31">
        <f>SUM(F20:F22)</f>
        <v>83710</v>
      </c>
      <c r="G23" s="31">
        <f>SUM(G20:G22)</f>
        <v>76832</v>
      </c>
      <c r="H23" s="31">
        <f>SUM(H20:H22)</f>
        <v>6878</v>
      </c>
      <c r="I23" s="60"/>
      <c r="J23"/>
    </row>
    <row r="24" spans="1:12">
      <c r="A24" s="19" t="s">
        <v>34</v>
      </c>
      <c r="B24" s="15" t="s">
        <v>32</v>
      </c>
      <c r="C24" s="15" t="s">
        <v>33</v>
      </c>
      <c r="D24" s="13">
        <v>2501</v>
      </c>
      <c r="E24" s="13" t="s">
        <v>87</v>
      </c>
      <c r="F24" s="12">
        <v>69245</v>
      </c>
      <c r="G24" s="12">
        <f>F24</f>
        <v>69245</v>
      </c>
      <c r="H24" s="58">
        <f>F24-G24</f>
        <v>0</v>
      </c>
      <c r="I24" s="59" t="s">
        <v>85</v>
      </c>
      <c r="J24" s="25"/>
    </row>
    <row r="25" spans="1:12" ht="13.5" thickBot="1">
      <c r="A25" s="55" t="s">
        <v>34</v>
      </c>
      <c r="B25" s="56" t="s">
        <v>32</v>
      </c>
      <c r="C25" s="56" t="s">
        <v>33</v>
      </c>
      <c r="D25" s="57">
        <v>2500</v>
      </c>
      <c r="E25" s="57" t="s">
        <v>87</v>
      </c>
      <c r="F25" s="58">
        <v>3443</v>
      </c>
      <c r="G25" s="58">
        <f>F25</f>
        <v>3443</v>
      </c>
      <c r="H25" s="58">
        <f>F25-G25</f>
        <v>0</v>
      </c>
      <c r="I25" s="59" t="s">
        <v>86</v>
      </c>
    </row>
    <row r="26" spans="1:12" s="25" customFormat="1" ht="13.5" thickBot="1">
      <c r="A26" s="29"/>
      <c r="B26" s="30"/>
      <c r="C26" s="30"/>
      <c r="D26" s="30"/>
      <c r="E26" s="30"/>
      <c r="F26" s="31">
        <f>SUM(F24:F25)</f>
        <v>72688</v>
      </c>
      <c r="G26" s="31">
        <f>SUM(G24:G25)</f>
        <v>72688</v>
      </c>
      <c r="H26" s="31">
        <f>SUM(H24:H25)</f>
        <v>0</v>
      </c>
      <c r="I26" s="60"/>
      <c r="J26"/>
    </row>
    <row r="27" spans="1:12">
      <c r="A27" s="19" t="s">
        <v>47</v>
      </c>
      <c r="B27" s="15" t="s">
        <v>48</v>
      </c>
      <c r="C27" s="15" t="s">
        <v>49</v>
      </c>
      <c r="D27" s="13">
        <v>120</v>
      </c>
      <c r="E27" s="13" t="s">
        <v>87</v>
      </c>
      <c r="F27" s="12">
        <v>80987</v>
      </c>
      <c r="G27" s="12">
        <f>62359+17500</f>
        <v>79859</v>
      </c>
      <c r="H27" s="58">
        <f>F27-G27</f>
        <v>1128</v>
      </c>
      <c r="I27" s="106" t="s">
        <v>85</v>
      </c>
      <c r="J27" s="107"/>
    </row>
    <row r="28" spans="1:12" ht="13.5" thickBot="1">
      <c r="A28" s="55" t="s">
        <v>47</v>
      </c>
      <c r="B28" s="56" t="s">
        <v>48</v>
      </c>
      <c r="C28" s="56" t="s">
        <v>49</v>
      </c>
      <c r="D28" s="57">
        <v>119</v>
      </c>
      <c r="E28" s="57" t="s">
        <v>87</v>
      </c>
      <c r="F28" s="58">
        <v>208186</v>
      </c>
      <c r="G28" s="58">
        <f>162673+28950</f>
        <v>191623</v>
      </c>
      <c r="H28" s="58">
        <f>F28-G28</f>
        <v>16563</v>
      </c>
      <c r="I28" s="106" t="s">
        <v>86</v>
      </c>
    </row>
    <row r="29" spans="1:12" s="25" customFormat="1" ht="13.5" thickBot="1">
      <c r="A29" s="29"/>
      <c r="B29" s="30"/>
      <c r="C29" s="30"/>
      <c r="D29" s="30"/>
      <c r="E29" s="30"/>
      <c r="F29" s="31">
        <f>SUM(F27:F28)</f>
        <v>289173</v>
      </c>
      <c r="G29" s="31">
        <f>SUM(G27:G28)</f>
        <v>271482</v>
      </c>
      <c r="H29" s="31">
        <f>SUM(H27:H28)</f>
        <v>17691</v>
      </c>
      <c r="I29" s="60"/>
      <c r="J29"/>
      <c r="L29" s="107"/>
    </row>
    <row r="30" spans="1:12">
      <c r="A30" s="19" t="s">
        <v>50</v>
      </c>
      <c r="B30" s="15" t="s">
        <v>51</v>
      </c>
      <c r="C30" s="15" t="s">
        <v>52</v>
      </c>
      <c r="D30" s="13">
        <v>799</v>
      </c>
      <c r="E30" s="13" t="s">
        <v>88</v>
      </c>
      <c r="F30" s="12">
        <v>7018</v>
      </c>
      <c r="G30" s="12">
        <f>4872+39</f>
        <v>4911</v>
      </c>
      <c r="H30" s="58">
        <f>F30-G30</f>
        <v>2107</v>
      </c>
      <c r="I30" s="59" t="s">
        <v>85</v>
      </c>
      <c r="L30" s="8"/>
    </row>
    <row r="31" spans="1:12" ht="13.5" thickBot="1">
      <c r="A31" s="20" t="s">
        <v>50</v>
      </c>
      <c r="B31" s="16" t="s">
        <v>51</v>
      </c>
      <c r="C31" s="16" t="s">
        <v>52</v>
      </c>
      <c r="D31" s="13">
        <v>798</v>
      </c>
      <c r="E31" s="13" t="s">
        <v>88</v>
      </c>
      <c r="F31" s="12">
        <v>9251</v>
      </c>
      <c r="G31" s="12">
        <v>6290</v>
      </c>
      <c r="H31" s="58">
        <f>F31-G31</f>
        <v>2961</v>
      </c>
      <c r="I31" s="59" t="s">
        <v>86</v>
      </c>
      <c r="J31" s="25"/>
    </row>
    <row r="32" spans="1:12" s="25" customFormat="1" ht="13.5" thickBot="1">
      <c r="A32" s="29"/>
      <c r="B32" s="30"/>
      <c r="C32" s="30"/>
      <c r="D32" s="72"/>
      <c r="E32" s="73"/>
      <c r="F32" s="74">
        <f>SUM(F30:F31)</f>
        <v>16269</v>
      </c>
      <c r="G32" s="74">
        <f>SUM(G30:G31)</f>
        <v>11201</v>
      </c>
      <c r="H32" s="74">
        <f>SUM(H30:H31)</f>
        <v>5068</v>
      </c>
      <c r="I32" s="75"/>
      <c r="J32"/>
    </row>
    <row r="33" spans="1:13">
      <c r="A33" s="22" t="s">
        <v>53</v>
      </c>
      <c r="B33" s="18" t="s">
        <v>54</v>
      </c>
      <c r="C33" s="18" t="s">
        <v>55</v>
      </c>
      <c r="D33" s="32">
        <v>761</v>
      </c>
      <c r="E33" s="32" t="s">
        <v>87</v>
      </c>
      <c r="F33" s="26">
        <v>11748</v>
      </c>
      <c r="G33" s="26">
        <v>11748</v>
      </c>
      <c r="H33" s="109">
        <f>F33-G33</f>
        <v>0</v>
      </c>
      <c r="I33" s="106" t="s">
        <v>89</v>
      </c>
    </row>
    <row r="34" spans="1:13" ht="13.5" thickBot="1">
      <c r="A34" s="55" t="s">
        <v>53</v>
      </c>
      <c r="B34" s="56" t="s">
        <v>54</v>
      </c>
      <c r="C34" s="56" t="s">
        <v>55</v>
      </c>
      <c r="D34" s="57"/>
      <c r="E34" s="57"/>
      <c r="F34" s="58"/>
      <c r="G34" s="58"/>
      <c r="H34" s="58"/>
      <c r="I34" s="59"/>
    </row>
    <row r="35" spans="1:13" s="25" customFormat="1" ht="13.5" thickBot="1">
      <c r="A35" s="29"/>
      <c r="B35" s="30"/>
      <c r="C35" s="30"/>
      <c r="D35" s="30"/>
      <c r="E35" s="30"/>
      <c r="F35" s="31">
        <f>SUM(F33:F34)</f>
        <v>11748</v>
      </c>
      <c r="G35" s="31">
        <f>SUM(G33:G34)</f>
        <v>11748</v>
      </c>
      <c r="H35" s="31">
        <f>SUM(H33:H34)</f>
        <v>0</v>
      </c>
      <c r="I35" s="60"/>
    </row>
    <row r="36" spans="1:13">
      <c r="A36" s="22" t="s">
        <v>19</v>
      </c>
      <c r="B36" s="18" t="s">
        <v>17</v>
      </c>
      <c r="C36" s="18" t="s">
        <v>18</v>
      </c>
      <c r="D36" s="32">
        <v>2023101</v>
      </c>
      <c r="E36" s="105" t="s">
        <v>87</v>
      </c>
      <c r="F36" s="26">
        <v>91784</v>
      </c>
      <c r="G36" s="26">
        <v>78016</v>
      </c>
      <c r="H36" s="109">
        <f>F36-G36</f>
        <v>13768</v>
      </c>
      <c r="I36" s="106" t="s">
        <v>85</v>
      </c>
    </row>
    <row r="37" spans="1:13" ht="13.5" thickBot="1">
      <c r="A37" s="55" t="s">
        <v>19</v>
      </c>
      <c r="B37" s="56" t="s">
        <v>17</v>
      </c>
      <c r="C37" s="56" t="s">
        <v>18</v>
      </c>
      <c r="D37" s="103">
        <v>2023102</v>
      </c>
      <c r="E37" s="104" t="s">
        <v>87</v>
      </c>
      <c r="F37" s="58">
        <v>1826</v>
      </c>
      <c r="G37" s="58">
        <v>1826</v>
      </c>
      <c r="H37" s="58">
        <f>F37-G37</f>
        <v>0</v>
      </c>
      <c r="I37" s="106" t="s">
        <v>86</v>
      </c>
    </row>
    <row r="38" spans="1:13" s="25" customFormat="1" ht="13.5" thickBot="1">
      <c r="A38" s="29"/>
      <c r="B38" s="30"/>
      <c r="C38" s="30"/>
      <c r="D38" s="30"/>
      <c r="E38" s="30"/>
      <c r="F38" s="31">
        <f>SUM(F36:F37)</f>
        <v>93610</v>
      </c>
      <c r="G38" s="31">
        <f>SUM(G36:G37)</f>
        <v>79842</v>
      </c>
      <c r="H38" s="31">
        <f>SUM(H36:H37)</f>
        <v>13768</v>
      </c>
      <c r="I38" s="100"/>
    </row>
    <row r="39" spans="1:13" s="25" customFormat="1" ht="13.5" thickBot="1">
      <c r="A39" s="76" t="s">
        <v>10</v>
      </c>
      <c r="B39" s="77" t="s">
        <v>10</v>
      </c>
      <c r="C39" s="77" t="s">
        <v>10</v>
      </c>
      <c r="D39" s="78"/>
      <c r="E39" s="78"/>
      <c r="F39" s="78">
        <f>F13+F16+F19+F23+F26+F29+F32+F35+F38</f>
        <v>1515981</v>
      </c>
      <c r="G39" s="31">
        <f>G13+G16+G19+G23+G26+G32+G29+G35+G38</f>
        <v>1461617</v>
      </c>
      <c r="H39" s="31">
        <f>H13+H16+H19+H23+H26+H32+H29+H35+H38</f>
        <v>54364</v>
      </c>
      <c r="I39" s="99"/>
    </row>
    <row r="40" spans="1:13">
      <c r="G40" s="8"/>
      <c r="H40" s="8"/>
      <c r="J40" s="8"/>
      <c r="K40" s="8"/>
      <c r="L40" s="8"/>
      <c r="M40" s="8"/>
    </row>
    <row r="41" spans="1:13">
      <c r="G41" s="8"/>
      <c r="H41" s="8"/>
      <c r="I41" s="8"/>
    </row>
    <row r="42" spans="1:13">
      <c r="I42" s="8"/>
      <c r="K42" s="8"/>
    </row>
    <row r="44" spans="1:13" s="5" customFormat="1">
      <c r="A44" s="1" t="s">
        <v>23</v>
      </c>
      <c r="C44" s="1" t="s">
        <v>24</v>
      </c>
      <c r="G44" s="2" t="s">
        <v>25</v>
      </c>
      <c r="H44" s="2"/>
      <c r="K44" s="11"/>
    </row>
    <row r="45" spans="1:13" s="5" customFormat="1">
      <c r="A45" s="1" t="s">
        <v>26</v>
      </c>
      <c r="C45" s="1" t="s">
        <v>27</v>
      </c>
      <c r="F45" s="11"/>
      <c r="G45" s="2" t="s">
        <v>28</v>
      </c>
      <c r="H45" s="2"/>
    </row>
    <row r="46" spans="1:13" s="5" customFormat="1">
      <c r="A46" s="2" t="s">
        <v>37</v>
      </c>
      <c r="C46" s="1" t="s">
        <v>29</v>
      </c>
      <c r="F46" s="9"/>
      <c r="G46" s="2" t="s">
        <v>36</v>
      </c>
      <c r="H46" s="2"/>
      <c r="K46" s="11"/>
    </row>
    <row r="47" spans="1:13" s="3" customFormat="1">
      <c r="A47" s="101"/>
      <c r="C47" s="4"/>
      <c r="D47" s="27"/>
      <c r="E47" s="79"/>
      <c r="F47" s="10"/>
      <c r="G47" s="11"/>
      <c r="H47" s="11"/>
    </row>
    <row r="48" spans="1:13">
      <c r="A48" s="80"/>
      <c r="B48" s="4"/>
      <c r="C48" s="6"/>
      <c r="D48" s="28"/>
      <c r="E48" s="36"/>
      <c r="F48" s="7"/>
      <c r="G48" s="9"/>
      <c r="H48" s="9"/>
    </row>
    <row r="49" spans="1:8">
      <c r="A49" s="81" t="s">
        <v>30</v>
      </c>
      <c r="B49" s="6"/>
      <c r="C49" s="6"/>
      <c r="D49" s="28"/>
      <c r="E49" s="37"/>
      <c r="G49" s="10"/>
      <c r="H49" s="10"/>
    </row>
    <row r="50" spans="1:8">
      <c r="A50" s="80" t="s">
        <v>31</v>
      </c>
      <c r="B50" s="6"/>
      <c r="C50" s="6"/>
      <c r="D50" s="28"/>
      <c r="G50" s="7"/>
      <c r="H50" s="7"/>
    </row>
    <row r="51" spans="1:8">
      <c r="A51" s="82" t="s">
        <v>91</v>
      </c>
      <c r="B51"/>
      <c r="C51"/>
    </row>
    <row r="54" spans="1:8">
      <c r="G54" s="8"/>
      <c r="H54" s="8"/>
    </row>
  </sheetData>
  <mergeCells count="2">
    <mergeCell ref="A6:F6"/>
    <mergeCell ref="A7:I7"/>
  </mergeCells>
  <pageMargins left="0.17" right="0.17" top="0.17" bottom="0.16" header="0.17" footer="0.16"/>
  <pageSetup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topLeftCell="A6" workbookViewId="0">
      <selection activeCell="A51" sqref="A51"/>
    </sheetView>
  </sheetViews>
  <sheetFormatPr defaultRowHeight="12.75"/>
  <cols>
    <col min="1" max="1" width="65.140625" style="14" bestFit="1" customWidth="1"/>
    <col min="2" max="2" width="7.85546875" style="14" bestFit="1" customWidth="1"/>
    <col min="3" max="3" width="8.42578125" style="14" bestFit="1" customWidth="1"/>
    <col min="4" max="4" width="10" style="14" bestFit="1" customWidth="1"/>
    <col min="5" max="5" width="12" style="14" customWidth="1"/>
    <col min="6" max="7" width="13" customWidth="1"/>
    <col min="8" max="8" width="13.140625" customWidth="1"/>
    <col min="9" max="9" width="12.28515625" bestFit="1" customWidth="1"/>
    <col min="10" max="10" width="17.5703125" bestFit="1" customWidth="1"/>
    <col min="11" max="11" width="11.7109375" bestFit="1" customWidth="1"/>
    <col min="12" max="12" width="13.5703125" bestFit="1" customWidth="1"/>
    <col min="13" max="13" width="11.7109375" bestFit="1" customWidth="1"/>
    <col min="14" max="14" width="13.42578125" bestFit="1" customWidth="1"/>
  </cols>
  <sheetData>
    <row r="1" spans="1:10">
      <c r="A1" s="38" t="s">
        <v>20</v>
      </c>
      <c r="B1"/>
      <c r="C1"/>
      <c r="H1" s="2"/>
      <c r="I1" s="2" t="s">
        <v>21</v>
      </c>
    </row>
    <row r="2" spans="1:10">
      <c r="A2"/>
      <c r="B2"/>
      <c r="C2"/>
      <c r="H2" s="1"/>
      <c r="I2" s="1" t="s">
        <v>35</v>
      </c>
    </row>
    <row r="3" spans="1:10">
      <c r="A3"/>
      <c r="B3"/>
      <c r="C3"/>
      <c r="H3" s="1"/>
      <c r="I3" s="1" t="s">
        <v>22</v>
      </c>
    </row>
    <row r="4" spans="1:10">
      <c r="A4"/>
      <c r="B4"/>
      <c r="C4"/>
    </row>
    <row r="5" spans="1:10">
      <c r="A5" s="34"/>
      <c r="B5" s="34"/>
      <c r="C5" s="34"/>
      <c r="D5" s="39"/>
      <c r="E5" s="39"/>
      <c r="F5" s="34"/>
      <c r="G5" s="34"/>
      <c r="H5" s="34"/>
      <c r="I5" s="34"/>
    </row>
    <row r="6" spans="1:10">
      <c r="A6" s="150" t="s">
        <v>93</v>
      </c>
      <c r="B6" s="150"/>
      <c r="C6" s="150"/>
      <c r="D6" s="150"/>
      <c r="E6" s="150"/>
      <c r="F6" s="150"/>
      <c r="G6" s="120"/>
      <c r="H6" s="34"/>
      <c r="I6" s="34"/>
    </row>
    <row r="7" spans="1:10">
      <c r="A7" s="150"/>
      <c r="B7" s="150"/>
      <c r="C7" s="150"/>
      <c r="D7" s="150"/>
      <c r="E7" s="150"/>
      <c r="F7" s="150"/>
      <c r="G7" s="150"/>
      <c r="H7" s="150"/>
      <c r="I7" s="150"/>
      <c r="J7" s="150"/>
    </row>
    <row r="9" spans="1:10" s="42" customFormat="1" ht="22.5">
      <c r="A9" s="119" t="s">
        <v>0</v>
      </c>
      <c r="B9" s="119" t="s">
        <v>2</v>
      </c>
      <c r="C9" s="119" t="s">
        <v>1</v>
      </c>
      <c r="D9" s="119" t="s">
        <v>3</v>
      </c>
      <c r="E9" s="119" t="s">
        <v>4</v>
      </c>
      <c r="F9" s="119" t="s">
        <v>5</v>
      </c>
      <c r="G9" s="119" t="s">
        <v>6</v>
      </c>
      <c r="H9" s="119" t="s">
        <v>94</v>
      </c>
      <c r="I9" s="119" t="s">
        <v>92</v>
      </c>
      <c r="J9" s="119" t="s">
        <v>43</v>
      </c>
    </row>
    <row r="10" spans="1:10">
      <c r="A10" s="15" t="s">
        <v>7</v>
      </c>
      <c r="B10" s="15" t="s">
        <v>9</v>
      </c>
      <c r="C10" s="115" t="s">
        <v>8</v>
      </c>
      <c r="D10" s="116">
        <v>437</v>
      </c>
      <c r="E10" s="116" t="s">
        <v>91</v>
      </c>
      <c r="F10" s="117">
        <v>469293</v>
      </c>
      <c r="G10" s="117">
        <v>0</v>
      </c>
      <c r="H10" s="117">
        <v>469293</v>
      </c>
      <c r="I10" s="108">
        <f>F10-H10</f>
        <v>0</v>
      </c>
      <c r="J10" s="118" t="s">
        <v>89</v>
      </c>
    </row>
    <row r="11" spans="1:10">
      <c r="A11" s="16" t="s">
        <v>7</v>
      </c>
      <c r="B11" s="16" t="s">
        <v>9</v>
      </c>
      <c r="C11" s="95">
        <v>4323209</v>
      </c>
      <c r="D11" s="47">
        <v>543</v>
      </c>
      <c r="E11" s="98" t="s">
        <v>95</v>
      </c>
      <c r="F11" s="48">
        <v>4059</v>
      </c>
      <c r="G11" s="48">
        <v>4059</v>
      </c>
      <c r="H11" s="48"/>
      <c r="I11" s="48"/>
      <c r="J11" s="118" t="s">
        <v>89</v>
      </c>
    </row>
    <row r="12" spans="1:10" ht="13.5" thickBot="1">
      <c r="A12" s="56" t="s">
        <v>7</v>
      </c>
      <c r="B12" s="56" t="s">
        <v>9</v>
      </c>
      <c r="C12" s="110">
        <v>4323209</v>
      </c>
      <c r="D12" s="111"/>
      <c r="E12" s="112"/>
      <c r="F12" s="113"/>
      <c r="G12" s="113"/>
      <c r="H12" s="113"/>
      <c r="I12" s="113"/>
      <c r="J12" s="114"/>
    </row>
    <row r="13" spans="1:10" s="25" customFormat="1" ht="13.5" thickBot="1">
      <c r="A13" s="29"/>
      <c r="B13" s="30"/>
      <c r="C13" s="30"/>
      <c r="D13" s="30"/>
      <c r="E13" s="30"/>
      <c r="F13" s="31">
        <f>SUM(F10:F12)</f>
        <v>473352</v>
      </c>
      <c r="G13" s="31">
        <f>SUM(G10:G12)</f>
        <v>4059</v>
      </c>
      <c r="H13" s="31">
        <f>SUM(H10:H12)</f>
        <v>469293</v>
      </c>
      <c r="I13" s="31">
        <f>SUM(I10:I12)</f>
        <v>0</v>
      </c>
      <c r="J13" s="60"/>
    </row>
    <row r="14" spans="1:10">
      <c r="A14" s="19" t="s">
        <v>13</v>
      </c>
      <c r="B14" s="15" t="s">
        <v>11</v>
      </c>
      <c r="C14" s="15" t="s">
        <v>12</v>
      </c>
      <c r="D14" s="13">
        <v>442</v>
      </c>
      <c r="E14" s="13" t="s">
        <v>87</v>
      </c>
      <c r="F14" s="12">
        <v>403502</v>
      </c>
      <c r="G14" s="12">
        <v>1660</v>
      </c>
      <c r="H14" s="12">
        <v>401842</v>
      </c>
      <c r="I14" s="58">
        <f>F14-G14-H14</f>
        <v>0</v>
      </c>
      <c r="J14" s="106" t="s">
        <v>89</v>
      </c>
    </row>
    <row r="15" spans="1:10" ht="13.5" thickBot="1">
      <c r="A15" s="55" t="s">
        <v>13</v>
      </c>
      <c r="B15" s="56" t="s">
        <v>11</v>
      </c>
      <c r="C15" s="56" t="s">
        <v>12</v>
      </c>
      <c r="D15" s="57"/>
      <c r="E15" s="57"/>
      <c r="F15" s="58"/>
      <c r="G15" s="58"/>
      <c r="H15" s="58"/>
      <c r="I15" s="58"/>
      <c r="J15" s="59"/>
    </row>
    <row r="16" spans="1:10" s="25" customFormat="1" ht="13.5" thickBot="1">
      <c r="A16" s="29"/>
      <c r="B16" s="30"/>
      <c r="C16" s="30"/>
      <c r="D16" s="30"/>
      <c r="E16" s="30"/>
      <c r="F16" s="31">
        <f>SUM(F14:F15)</f>
        <v>403502</v>
      </c>
      <c r="G16" s="31">
        <v>1660</v>
      </c>
      <c r="H16" s="31">
        <f>SUM(H14:H15)</f>
        <v>401842</v>
      </c>
      <c r="I16" s="31">
        <f>SUM(I14:I15)</f>
        <v>0</v>
      </c>
      <c r="J16" s="60"/>
    </row>
    <row r="17" spans="1:13">
      <c r="A17" s="22" t="s">
        <v>16</v>
      </c>
      <c r="B17" s="18" t="s">
        <v>14</v>
      </c>
      <c r="C17" s="18" t="s">
        <v>15</v>
      </c>
      <c r="D17" s="32">
        <v>81</v>
      </c>
      <c r="E17" s="105" t="s">
        <v>87</v>
      </c>
      <c r="F17" s="26">
        <v>75988</v>
      </c>
      <c r="G17" s="26">
        <v>9299</v>
      </c>
      <c r="H17" s="26">
        <v>66689</v>
      </c>
      <c r="I17" s="109">
        <f>F17-G17-H17</f>
        <v>0</v>
      </c>
      <c r="J17" s="59"/>
    </row>
    <row r="18" spans="1:13" ht="13.5" thickBot="1">
      <c r="A18" s="61" t="s">
        <v>16</v>
      </c>
      <c r="B18" s="62" t="s">
        <v>14</v>
      </c>
      <c r="C18" s="63">
        <v>4323403</v>
      </c>
      <c r="D18" s="62"/>
      <c r="E18" s="62"/>
      <c r="F18" s="64"/>
      <c r="G18" s="64"/>
      <c r="H18" s="64"/>
      <c r="I18" s="108"/>
      <c r="J18" s="59"/>
    </row>
    <row r="19" spans="1:13" s="25" customFormat="1" ht="13.5" thickBot="1">
      <c r="A19" s="29"/>
      <c r="B19" s="30"/>
      <c r="C19" s="30"/>
      <c r="D19" s="30"/>
      <c r="E19" s="30"/>
      <c r="F19" s="31">
        <f>SUM(F17:F18)</f>
        <v>75988</v>
      </c>
      <c r="G19" s="31">
        <v>9299</v>
      </c>
      <c r="H19" s="31">
        <f>SUM(H17:H18)</f>
        <v>66689</v>
      </c>
      <c r="I19" s="31">
        <f>SUM(I17:I18)</f>
        <v>0</v>
      </c>
      <c r="J19" s="60"/>
    </row>
    <row r="20" spans="1:13">
      <c r="A20" s="22" t="s">
        <v>44</v>
      </c>
      <c r="B20" s="18" t="s">
        <v>45</v>
      </c>
      <c r="C20" s="18" t="s">
        <v>46</v>
      </c>
      <c r="D20" s="13">
        <v>321</v>
      </c>
      <c r="E20" s="13" t="s">
        <v>84</v>
      </c>
      <c r="F20" s="12">
        <v>42009</v>
      </c>
      <c r="G20" s="12">
        <v>2509</v>
      </c>
      <c r="H20" s="12">
        <v>39500</v>
      </c>
      <c r="I20" s="58">
        <f>F20-G20-H20</f>
        <v>0</v>
      </c>
      <c r="J20" s="59" t="s">
        <v>85</v>
      </c>
    </row>
    <row r="21" spans="1:13">
      <c r="A21" s="61" t="s">
        <v>44</v>
      </c>
      <c r="B21" s="62" t="s">
        <v>45</v>
      </c>
      <c r="C21" s="62">
        <v>4323543</v>
      </c>
      <c r="D21" s="57">
        <v>320</v>
      </c>
      <c r="E21" s="57" t="s">
        <v>84</v>
      </c>
      <c r="F21" s="58">
        <v>33869</v>
      </c>
      <c r="G21" s="58">
        <v>3869</v>
      </c>
      <c r="H21" s="58">
        <v>30000</v>
      </c>
      <c r="I21" s="58">
        <f>F21-G21-H21</f>
        <v>0</v>
      </c>
      <c r="J21" s="59" t="s">
        <v>86</v>
      </c>
    </row>
    <row r="22" spans="1:13" ht="13.5" thickBot="1">
      <c r="A22" s="55" t="s">
        <v>44</v>
      </c>
      <c r="B22" s="56" t="s">
        <v>45</v>
      </c>
      <c r="C22" s="56" t="s">
        <v>46</v>
      </c>
      <c r="D22" s="57">
        <v>319</v>
      </c>
      <c r="E22" s="57" t="s">
        <v>84</v>
      </c>
      <c r="F22" s="58">
        <v>7832</v>
      </c>
      <c r="G22" s="58">
        <v>500</v>
      </c>
      <c r="H22" s="58">
        <v>7332</v>
      </c>
      <c r="I22" s="58">
        <f>F22-G22-H22</f>
        <v>0</v>
      </c>
      <c r="J22" s="106" t="s">
        <v>90</v>
      </c>
    </row>
    <row r="23" spans="1:13" s="25" customFormat="1" ht="13.5" thickBot="1">
      <c r="A23" s="29"/>
      <c r="B23" s="30"/>
      <c r="C23" s="30"/>
      <c r="D23" s="30"/>
      <c r="E23" s="30"/>
      <c r="F23" s="31">
        <f>SUM(F20:F22)</f>
        <v>83710</v>
      </c>
      <c r="G23" s="31">
        <v>6878</v>
      </c>
      <c r="H23" s="31">
        <f>SUM(H20:H22)</f>
        <v>76832</v>
      </c>
      <c r="I23" s="31">
        <f>SUM(I20:I22)</f>
        <v>0</v>
      </c>
      <c r="J23" s="60"/>
      <c r="K23"/>
    </row>
    <row r="24" spans="1:13">
      <c r="A24" s="19" t="s">
        <v>34</v>
      </c>
      <c r="B24" s="15" t="s">
        <v>32</v>
      </c>
      <c r="C24" s="15" t="s">
        <v>33</v>
      </c>
      <c r="D24" s="13">
        <v>2501</v>
      </c>
      <c r="E24" s="13" t="s">
        <v>87</v>
      </c>
      <c r="F24" s="12">
        <v>69245</v>
      </c>
      <c r="G24" s="12">
        <v>0</v>
      </c>
      <c r="H24" s="12">
        <f>F24</f>
        <v>69245</v>
      </c>
      <c r="I24" s="58">
        <f>F24-H24</f>
        <v>0</v>
      </c>
      <c r="J24" s="59" t="s">
        <v>85</v>
      </c>
      <c r="K24" s="25"/>
    </row>
    <row r="25" spans="1:13" ht="13.5" thickBot="1">
      <c r="A25" s="55" t="s">
        <v>34</v>
      </c>
      <c r="B25" s="56" t="s">
        <v>32</v>
      </c>
      <c r="C25" s="56" t="s">
        <v>33</v>
      </c>
      <c r="D25" s="57">
        <v>2500</v>
      </c>
      <c r="E25" s="57" t="s">
        <v>87</v>
      </c>
      <c r="F25" s="58">
        <v>3443</v>
      </c>
      <c r="G25" s="58">
        <v>0</v>
      </c>
      <c r="H25" s="58">
        <f>F25</f>
        <v>3443</v>
      </c>
      <c r="I25" s="58">
        <f>F25-H25</f>
        <v>0</v>
      </c>
      <c r="J25" s="59" t="s">
        <v>86</v>
      </c>
    </row>
    <row r="26" spans="1:13" s="25" customFormat="1" ht="13.5" thickBot="1">
      <c r="A26" s="29"/>
      <c r="B26" s="30"/>
      <c r="C26" s="30"/>
      <c r="D26" s="30"/>
      <c r="E26" s="30"/>
      <c r="F26" s="31">
        <f>SUM(F24:F25)</f>
        <v>72688</v>
      </c>
      <c r="G26" s="31">
        <v>0</v>
      </c>
      <c r="H26" s="31">
        <f>SUM(H24:H25)</f>
        <v>72688</v>
      </c>
      <c r="I26" s="31">
        <f>SUM(I24:I25)</f>
        <v>0</v>
      </c>
      <c r="J26" s="60"/>
      <c r="K26"/>
    </row>
    <row r="27" spans="1:13">
      <c r="A27" s="19" t="s">
        <v>47</v>
      </c>
      <c r="B27" s="15" t="s">
        <v>48</v>
      </c>
      <c r="C27" s="15" t="s">
        <v>49</v>
      </c>
      <c r="D27" s="13">
        <v>120</v>
      </c>
      <c r="E27" s="13" t="s">
        <v>87</v>
      </c>
      <c r="F27" s="12">
        <v>80987</v>
      </c>
      <c r="G27" s="12">
        <v>1128</v>
      </c>
      <c r="H27" s="12">
        <f>62359+17500</f>
        <v>79859</v>
      </c>
      <c r="I27" s="58">
        <f>F27-G27-H27</f>
        <v>0</v>
      </c>
      <c r="J27" s="106" t="s">
        <v>85</v>
      </c>
      <c r="K27" s="107"/>
    </row>
    <row r="28" spans="1:13" ht="13.5" thickBot="1">
      <c r="A28" s="55" t="s">
        <v>47</v>
      </c>
      <c r="B28" s="56" t="s">
        <v>48</v>
      </c>
      <c r="C28" s="56" t="s">
        <v>49</v>
      </c>
      <c r="D28" s="57">
        <v>119</v>
      </c>
      <c r="E28" s="57" t="s">
        <v>87</v>
      </c>
      <c r="F28" s="58">
        <v>208186</v>
      </c>
      <c r="G28" s="58">
        <v>16563</v>
      </c>
      <c r="H28" s="58">
        <f>162673+28950</f>
        <v>191623</v>
      </c>
      <c r="I28" s="58">
        <f>F28-G28-H28</f>
        <v>0</v>
      </c>
      <c r="J28" s="106" t="s">
        <v>86</v>
      </c>
    </row>
    <row r="29" spans="1:13" s="25" customFormat="1" ht="13.5" thickBot="1">
      <c r="A29" s="29"/>
      <c r="B29" s="30"/>
      <c r="C29" s="30"/>
      <c r="D29" s="30"/>
      <c r="E29" s="30"/>
      <c r="F29" s="31">
        <f>SUM(F27:F28)</f>
        <v>289173</v>
      </c>
      <c r="G29" s="31">
        <v>17691</v>
      </c>
      <c r="H29" s="31">
        <f>SUM(H27:H28)</f>
        <v>271482</v>
      </c>
      <c r="I29" s="31">
        <f>SUM(I27:I28)</f>
        <v>0</v>
      </c>
      <c r="J29" s="60"/>
      <c r="K29"/>
      <c r="M29" s="107"/>
    </row>
    <row r="30" spans="1:13">
      <c r="A30" s="19" t="s">
        <v>50</v>
      </c>
      <c r="B30" s="15" t="s">
        <v>51</v>
      </c>
      <c r="C30" s="15" t="s">
        <v>52</v>
      </c>
      <c r="D30" s="13">
        <v>799</v>
      </c>
      <c r="E30" s="13" t="s">
        <v>88</v>
      </c>
      <c r="F30" s="12">
        <v>7018</v>
      </c>
      <c r="G30" s="12">
        <v>2107</v>
      </c>
      <c r="H30" s="12">
        <f>4872+39</f>
        <v>4911</v>
      </c>
      <c r="I30" s="58">
        <f>F30-G30-H30</f>
        <v>0</v>
      </c>
      <c r="J30" s="59" t="s">
        <v>85</v>
      </c>
      <c r="M30" s="8"/>
    </row>
    <row r="31" spans="1:13" ht="13.5" thickBot="1">
      <c r="A31" s="20" t="s">
        <v>50</v>
      </c>
      <c r="B31" s="16" t="s">
        <v>51</v>
      </c>
      <c r="C31" s="16" t="s">
        <v>52</v>
      </c>
      <c r="D31" s="13">
        <v>798</v>
      </c>
      <c r="E31" s="13" t="s">
        <v>88</v>
      </c>
      <c r="F31" s="12">
        <v>9251</v>
      </c>
      <c r="G31" s="12">
        <v>2961</v>
      </c>
      <c r="H31" s="12">
        <v>6290</v>
      </c>
      <c r="I31" s="58">
        <f>F31-G31-H31</f>
        <v>0</v>
      </c>
      <c r="J31" s="59" t="s">
        <v>86</v>
      </c>
      <c r="K31" s="25"/>
    </row>
    <row r="32" spans="1:13" s="25" customFormat="1" ht="13.5" thickBot="1">
      <c r="A32" s="29"/>
      <c r="B32" s="30"/>
      <c r="C32" s="30"/>
      <c r="D32" s="72"/>
      <c r="E32" s="73"/>
      <c r="F32" s="74">
        <f>SUM(F30:F31)</f>
        <v>16269</v>
      </c>
      <c r="G32" s="74">
        <v>5068</v>
      </c>
      <c r="H32" s="74">
        <f>SUM(H30:H31)</f>
        <v>11201</v>
      </c>
      <c r="I32" s="74">
        <f>SUM(I30:I31)</f>
        <v>0</v>
      </c>
      <c r="J32" s="75"/>
      <c r="K32"/>
    </row>
    <row r="33" spans="1:14">
      <c r="A33" s="22" t="s">
        <v>53</v>
      </c>
      <c r="B33" s="18" t="s">
        <v>54</v>
      </c>
      <c r="C33" s="18" t="s">
        <v>55</v>
      </c>
      <c r="D33" s="32">
        <v>761</v>
      </c>
      <c r="E33" s="32" t="s">
        <v>87</v>
      </c>
      <c r="F33" s="26">
        <v>11748</v>
      </c>
      <c r="G33" s="26">
        <v>0</v>
      </c>
      <c r="H33" s="26">
        <v>11748</v>
      </c>
      <c r="I33" s="109">
        <f>F33-G33-H33</f>
        <v>0</v>
      </c>
      <c r="J33" s="106" t="s">
        <v>89</v>
      </c>
    </row>
    <row r="34" spans="1:14" ht="13.5" thickBot="1">
      <c r="A34" s="55" t="s">
        <v>53</v>
      </c>
      <c r="B34" s="56" t="s">
        <v>54</v>
      </c>
      <c r="C34" s="56" t="s">
        <v>55</v>
      </c>
      <c r="D34" s="57"/>
      <c r="E34" s="57"/>
      <c r="F34" s="58"/>
      <c r="G34" s="58"/>
      <c r="H34" s="58"/>
      <c r="I34" s="58"/>
      <c r="J34" s="59"/>
    </row>
    <row r="35" spans="1:14" s="25" customFormat="1" ht="13.5" thickBot="1">
      <c r="A35" s="29"/>
      <c r="B35" s="30"/>
      <c r="C35" s="30"/>
      <c r="D35" s="30"/>
      <c r="E35" s="30"/>
      <c r="F35" s="31">
        <f>SUM(F33:F34)</f>
        <v>11748</v>
      </c>
      <c r="G35" s="31">
        <v>0</v>
      </c>
      <c r="H35" s="31">
        <f>SUM(H33:H34)</f>
        <v>11748</v>
      </c>
      <c r="I35" s="31">
        <f>SUM(I33:I34)</f>
        <v>0</v>
      </c>
      <c r="J35" s="60"/>
    </row>
    <row r="36" spans="1:14">
      <c r="A36" s="22" t="s">
        <v>19</v>
      </c>
      <c r="B36" s="18" t="s">
        <v>17</v>
      </c>
      <c r="C36" s="18" t="s">
        <v>18</v>
      </c>
      <c r="D36" s="32">
        <v>2023101</v>
      </c>
      <c r="E36" s="105" t="s">
        <v>87</v>
      </c>
      <c r="F36" s="26">
        <v>91784</v>
      </c>
      <c r="G36" s="26">
        <v>13768</v>
      </c>
      <c r="H36" s="26">
        <v>78016</v>
      </c>
      <c r="I36" s="109">
        <f>F36-G36-H36</f>
        <v>0</v>
      </c>
      <c r="J36" s="106" t="s">
        <v>85</v>
      </c>
    </row>
    <row r="37" spans="1:14" ht="13.5" thickBot="1">
      <c r="A37" s="55" t="s">
        <v>19</v>
      </c>
      <c r="B37" s="56" t="s">
        <v>17</v>
      </c>
      <c r="C37" s="56" t="s">
        <v>18</v>
      </c>
      <c r="D37" s="103">
        <v>2023102</v>
      </c>
      <c r="E37" s="104" t="s">
        <v>87</v>
      </c>
      <c r="F37" s="58">
        <v>1826</v>
      </c>
      <c r="G37" s="58">
        <v>0</v>
      </c>
      <c r="H37" s="58">
        <v>1826</v>
      </c>
      <c r="I37" s="58">
        <f>F37-H37</f>
        <v>0</v>
      </c>
      <c r="J37" s="106" t="s">
        <v>86</v>
      </c>
    </row>
    <row r="38" spans="1:14" s="25" customFormat="1" ht="13.5" thickBot="1">
      <c r="A38" s="29"/>
      <c r="B38" s="30"/>
      <c r="C38" s="30"/>
      <c r="D38" s="30"/>
      <c r="E38" s="30"/>
      <c r="F38" s="31">
        <f>SUM(F36:F37)</f>
        <v>93610</v>
      </c>
      <c r="G38" s="31">
        <v>13768</v>
      </c>
      <c r="H38" s="31">
        <f>SUM(H36:H37)</f>
        <v>79842</v>
      </c>
      <c r="I38" s="31">
        <f>SUM(I36:I37)</f>
        <v>0</v>
      </c>
      <c r="J38" s="100"/>
    </row>
    <row r="39" spans="1:14" s="25" customFormat="1" ht="13.5" thickBot="1">
      <c r="A39" s="76" t="s">
        <v>10</v>
      </c>
      <c r="B39" s="77" t="s">
        <v>10</v>
      </c>
      <c r="C39" s="77" t="s">
        <v>10</v>
      </c>
      <c r="D39" s="78"/>
      <c r="E39" s="78"/>
      <c r="F39" s="78">
        <f>F13+F16+F19+F23+F26+F29+F32+F35+F38</f>
        <v>1520040</v>
      </c>
      <c r="G39" s="78">
        <f>G13+G16+G19+G23+G26+G29+G32+G35+G38</f>
        <v>58423</v>
      </c>
      <c r="H39" s="31">
        <f>H13+H16+H19+H23+H26+H32+H29+H35+H38</f>
        <v>1461617</v>
      </c>
      <c r="I39" s="31">
        <f>I13+I16+I19+I23+I26+I32+I29+I35+I38</f>
        <v>0</v>
      </c>
      <c r="J39" s="99"/>
    </row>
    <row r="40" spans="1:14">
      <c r="H40" s="8"/>
      <c r="I40" s="8"/>
      <c r="K40" s="8"/>
      <c r="L40" s="8"/>
      <c r="M40" s="8"/>
      <c r="N40" s="8"/>
    </row>
    <row r="41" spans="1:14">
      <c r="H41" s="8"/>
      <c r="I41" s="8"/>
      <c r="J41" s="8"/>
    </row>
    <row r="42" spans="1:14">
      <c r="J42" s="8"/>
      <c r="L42" s="8"/>
    </row>
    <row r="44" spans="1:14" s="5" customFormat="1">
      <c r="A44" s="1" t="s">
        <v>23</v>
      </c>
      <c r="D44" s="1" t="s">
        <v>24</v>
      </c>
      <c r="I44" s="2" t="s">
        <v>25</v>
      </c>
      <c r="L44" s="11"/>
    </row>
    <row r="45" spans="1:14" s="5" customFormat="1">
      <c r="A45" s="1" t="s">
        <v>26</v>
      </c>
      <c r="D45" s="1" t="s">
        <v>27</v>
      </c>
      <c r="F45" s="11"/>
      <c r="G45" s="11"/>
      <c r="I45" s="2" t="s">
        <v>28</v>
      </c>
    </row>
    <row r="46" spans="1:14" s="5" customFormat="1">
      <c r="A46" s="2" t="s">
        <v>37</v>
      </c>
      <c r="D46" s="1" t="s">
        <v>29</v>
      </c>
      <c r="F46" s="9"/>
      <c r="G46" s="9"/>
      <c r="I46" s="2" t="s">
        <v>36</v>
      </c>
      <c r="L46" s="11"/>
    </row>
    <row r="47" spans="1:14" s="3" customFormat="1">
      <c r="A47" s="101"/>
      <c r="C47" s="4"/>
      <c r="D47" s="27"/>
      <c r="E47" s="79"/>
      <c r="F47" s="10"/>
      <c r="G47" s="10"/>
      <c r="H47" s="11"/>
      <c r="I47" s="11"/>
    </row>
    <row r="48" spans="1:14">
      <c r="A48" s="80"/>
      <c r="B48" s="4"/>
      <c r="C48" s="6"/>
      <c r="D48" s="28"/>
      <c r="E48" s="36"/>
      <c r="F48" s="7"/>
      <c r="G48" s="7"/>
      <c r="H48" s="9"/>
      <c r="I48" s="9"/>
    </row>
    <row r="49" spans="1:9">
      <c r="A49" s="81" t="s">
        <v>30</v>
      </c>
      <c r="B49" s="6"/>
      <c r="C49" s="6"/>
      <c r="D49" s="28"/>
      <c r="E49" s="37"/>
      <c r="H49" s="10"/>
      <c r="I49" s="10"/>
    </row>
    <row r="50" spans="1:9">
      <c r="A50" s="80" t="s">
        <v>31</v>
      </c>
      <c r="B50" s="6"/>
      <c r="C50" s="6"/>
      <c r="D50" s="28"/>
      <c r="H50" s="7"/>
      <c r="I50" s="7"/>
    </row>
    <row r="51" spans="1:9">
      <c r="A51" s="82" t="s">
        <v>107</v>
      </c>
      <c r="B51"/>
      <c r="C51"/>
    </row>
    <row r="54" spans="1:9">
      <c r="H54" s="8"/>
      <c r="I54" s="8"/>
    </row>
  </sheetData>
  <mergeCells count="2">
    <mergeCell ref="A6:F6"/>
    <mergeCell ref="A7:J7"/>
  </mergeCells>
  <pageMargins left="0.17" right="0.17" top="0.17" bottom="0.16" header="0.17" footer="0.16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5"/>
  <sheetViews>
    <sheetView topLeftCell="A4" workbookViewId="0">
      <selection activeCell="G41" sqref="A1:XFD1048576"/>
    </sheetView>
  </sheetViews>
  <sheetFormatPr defaultRowHeight="12.75"/>
  <cols>
    <col min="1" max="1" width="65.140625" style="14" bestFit="1" customWidth="1"/>
    <col min="2" max="2" width="7.85546875" style="14" bestFit="1" customWidth="1"/>
    <col min="3" max="3" width="8.42578125" style="14" bestFit="1" customWidth="1"/>
    <col min="4" max="4" width="10" style="14" bestFit="1" customWidth="1"/>
    <col min="5" max="5" width="12" style="14" customWidth="1"/>
    <col min="6" max="7" width="13" customWidth="1"/>
    <col min="8" max="8" width="12.28515625" bestFit="1" customWidth="1"/>
    <col min="9" max="9" width="17.5703125" bestFit="1" customWidth="1"/>
    <col min="10" max="10" width="11.7109375" bestFit="1" customWidth="1"/>
    <col min="11" max="11" width="13.5703125" bestFit="1" customWidth="1"/>
    <col min="12" max="12" width="11.7109375" bestFit="1" customWidth="1"/>
    <col min="13" max="13" width="13.42578125" bestFit="1" customWidth="1"/>
  </cols>
  <sheetData>
    <row r="1" spans="1:9">
      <c r="A1" s="38" t="s">
        <v>20</v>
      </c>
      <c r="B1"/>
      <c r="C1"/>
      <c r="H1" s="2" t="s">
        <v>21</v>
      </c>
    </row>
    <row r="2" spans="1:9">
      <c r="A2"/>
      <c r="B2"/>
      <c r="C2"/>
      <c r="H2" s="1" t="s">
        <v>35</v>
      </c>
    </row>
    <row r="3" spans="1:9">
      <c r="A3"/>
      <c r="B3"/>
      <c r="C3"/>
      <c r="H3" s="1" t="s">
        <v>22</v>
      </c>
    </row>
    <row r="4" spans="1:9">
      <c r="A4"/>
      <c r="B4"/>
      <c r="C4"/>
    </row>
    <row r="5" spans="1:9">
      <c r="A5" s="34"/>
      <c r="B5" s="34"/>
      <c r="C5" s="34"/>
      <c r="D5" s="39"/>
      <c r="E5" s="39"/>
      <c r="F5" s="34"/>
      <c r="G5" s="34"/>
      <c r="H5" s="34"/>
    </row>
    <row r="6" spans="1:9">
      <c r="A6" s="150" t="s">
        <v>96</v>
      </c>
      <c r="B6" s="150"/>
      <c r="C6" s="150"/>
      <c r="D6" s="150"/>
      <c r="E6" s="150"/>
      <c r="F6" s="150"/>
      <c r="G6" s="120"/>
      <c r="H6" s="34"/>
    </row>
    <row r="7" spans="1:9">
      <c r="A7" s="150"/>
      <c r="B7" s="150"/>
      <c r="C7" s="150"/>
      <c r="D7" s="150"/>
      <c r="E7" s="150"/>
      <c r="F7" s="150"/>
      <c r="G7" s="150"/>
      <c r="H7" s="150"/>
      <c r="I7" s="150"/>
    </row>
    <row r="9" spans="1:9" s="42" customFormat="1" ht="22.5">
      <c r="A9" s="119" t="s">
        <v>0</v>
      </c>
      <c r="B9" s="119" t="s">
        <v>2</v>
      </c>
      <c r="C9" s="119" t="s">
        <v>1</v>
      </c>
      <c r="D9" s="119" t="s">
        <v>3</v>
      </c>
      <c r="E9" s="119" t="s">
        <v>4</v>
      </c>
      <c r="F9" s="119" t="s">
        <v>5</v>
      </c>
      <c r="G9" s="119" t="s">
        <v>6</v>
      </c>
      <c r="H9" s="119" t="s">
        <v>106</v>
      </c>
      <c r="I9" s="119" t="s">
        <v>43</v>
      </c>
    </row>
    <row r="10" spans="1:9">
      <c r="A10" s="15" t="s">
        <v>7</v>
      </c>
      <c r="B10" s="15" t="s">
        <v>9</v>
      </c>
      <c r="C10" s="115" t="s">
        <v>8</v>
      </c>
      <c r="D10" s="116">
        <v>453</v>
      </c>
      <c r="E10" s="116" t="s">
        <v>102</v>
      </c>
      <c r="F10" s="117">
        <v>427856</v>
      </c>
      <c r="G10" s="117">
        <v>427856</v>
      </c>
      <c r="H10" s="108">
        <f>F10-G10</f>
        <v>0</v>
      </c>
      <c r="I10" s="118" t="s">
        <v>97</v>
      </c>
    </row>
    <row r="11" spans="1:9">
      <c r="A11" s="16" t="s">
        <v>7</v>
      </c>
      <c r="B11" s="16" t="s">
        <v>9</v>
      </c>
      <c r="C11" s="95">
        <v>4323209</v>
      </c>
      <c r="D11" s="47"/>
      <c r="E11" s="98"/>
      <c r="F11" s="48"/>
      <c r="G11" s="48"/>
      <c r="H11" s="48"/>
      <c r="I11" s="118"/>
    </row>
    <row r="12" spans="1:9" ht="13.5" thickBot="1">
      <c r="A12" s="56" t="s">
        <v>7</v>
      </c>
      <c r="B12" s="56" t="s">
        <v>9</v>
      </c>
      <c r="C12" s="110">
        <v>4323209</v>
      </c>
      <c r="D12" s="111"/>
      <c r="E12" s="112"/>
      <c r="F12" s="113"/>
      <c r="G12" s="113"/>
      <c r="H12" s="113"/>
      <c r="I12" s="114"/>
    </row>
    <row r="13" spans="1:9" s="25" customFormat="1" ht="13.5" thickBot="1">
      <c r="A13" s="29"/>
      <c r="B13" s="30"/>
      <c r="C13" s="30"/>
      <c r="D13" s="30"/>
      <c r="E13" s="30"/>
      <c r="F13" s="31">
        <f>SUM(F10:F12)</f>
        <v>427856</v>
      </c>
      <c r="G13" s="31">
        <f>SUM(G10:G12)</f>
        <v>427856</v>
      </c>
      <c r="H13" s="31">
        <f>SUM(H10:H12)</f>
        <v>0</v>
      </c>
      <c r="I13" s="60"/>
    </row>
    <row r="14" spans="1:9">
      <c r="A14" s="19" t="s">
        <v>13</v>
      </c>
      <c r="B14" s="15" t="s">
        <v>11</v>
      </c>
      <c r="C14" s="15" t="s">
        <v>12</v>
      </c>
      <c r="D14" s="13">
        <v>518</v>
      </c>
      <c r="E14" s="13" t="s">
        <v>103</v>
      </c>
      <c r="F14" s="12">
        <v>293381</v>
      </c>
      <c r="G14" s="12">
        <v>293381</v>
      </c>
      <c r="H14" s="58">
        <f>F14-G14</f>
        <v>0</v>
      </c>
      <c r="I14" s="106" t="s">
        <v>97</v>
      </c>
    </row>
    <row r="15" spans="1:9" ht="13.5" thickBot="1">
      <c r="A15" s="55" t="s">
        <v>13</v>
      </c>
      <c r="B15" s="56" t="s">
        <v>11</v>
      </c>
      <c r="C15" s="56" t="s">
        <v>12</v>
      </c>
      <c r="D15" s="57"/>
      <c r="E15" s="57"/>
      <c r="F15" s="58"/>
      <c r="G15" s="58"/>
      <c r="H15" s="58"/>
      <c r="I15" s="59"/>
    </row>
    <row r="16" spans="1:9" s="25" customFormat="1" ht="13.5" thickBot="1">
      <c r="A16" s="29"/>
      <c r="B16" s="30"/>
      <c r="C16" s="30"/>
      <c r="D16" s="30"/>
      <c r="E16" s="30"/>
      <c r="F16" s="31">
        <f>SUM(F14:F15)</f>
        <v>293381</v>
      </c>
      <c r="G16" s="31">
        <f>SUM(G14:G15)</f>
        <v>293381</v>
      </c>
      <c r="H16" s="31">
        <f>SUM(H14:H15)</f>
        <v>0</v>
      </c>
      <c r="I16" s="60"/>
    </row>
    <row r="17" spans="1:12">
      <c r="A17" s="22" t="s">
        <v>16</v>
      </c>
      <c r="B17" s="18" t="s">
        <v>14</v>
      </c>
      <c r="C17" s="18" t="s">
        <v>15</v>
      </c>
      <c r="D17" s="32">
        <v>92</v>
      </c>
      <c r="E17" s="105" t="s">
        <v>102</v>
      </c>
      <c r="F17" s="26">
        <v>65703</v>
      </c>
      <c r="G17" s="26">
        <v>65703</v>
      </c>
      <c r="H17" s="58">
        <f>F17-G17</f>
        <v>0</v>
      </c>
      <c r="I17" s="59"/>
    </row>
    <row r="18" spans="1:12" ht="13.5" thickBot="1">
      <c r="A18" s="61" t="s">
        <v>16</v>
      </c>
      <c r="B18" s="62" t="s">
        <v>14</v>
      </c>
      <c r="C18" s="63">
        <v>4323403</v>
      </c>
      <c r="D18" s="62"/>
      <c r="E18" s="62"/>
      <c r="F18" s="64"/>
      <c r="G18" s="64"/>
      <c r="H18" s="58"/>
      <c r="I18" s="59"/>
    </row>
    <row r="19" spans="1:12" s="25" customFormat="1" ht="13.5" thickBot="1">
      <c r="A19" s="29"/>
      <c r="B19" s="30"/>
      <c r="C19" s="30"/>
      <c r="D19" s="30"/>
      <c r="E19" s="30"/>
      <c r="F19" s="31">
        <f>SUM(F17:F18)</f>
        <v>65703</v>
      </c>
      <c r="G19" s="31">
        <f>SUM(G17:G18)</f>
        <v>65703</v>
      </c>
      <c r="H19" s="31">
        <f>SUM(H17:H18)</f>
        <v>0</v>
      </c>
      <c r="I19" s="60"/>
    </row>
    <row r="20" spans="1:12">
      <c r="A20" s="22" t="s">
        <v>44</v>
      </c>
      <c r="B20" s="18" t="s">
        <v>45</v>
      </c>
      <c r="C20" s="18" t="s">
        <v>46</v>
      </c>
      <c r="D20" s="13">
        <v>46</v>
      </c>
      <c r="E20" s="13" t="s">
        <v>102</v>
      </c>
      <c r="F20" s="12">
        <v>30052</v>
      </c>
      <c r="G20" s="12">
        <v>30052</v>
      </c>
      <c r="H20" s="108">
        <f>F20-G20</f>
        <v>0</v>
      </c>
      <c r="I20" s="59" t="s">
        <v>98</v>
      </c>
    </row>
    <row r="21" spans="1:12">
      <c r="A21" s="61" t="s">
        <v>44</v>
      </c>
      <c r="B21" s="62" t="s">
        <v>45</v>
      </c>
      <c r="C21" s="62">
        <v>4323543</v>
      </c>
      <c r="D21" s="57">
        <v>47</v>
      </c>
      <c r="E21" s="57" t="s">
        <v>102</v>
      </c>
      <c r="F21" s="58">
        <v>29568</v>
      </c>
      <c r="G21" s="58">
        <v>29568</v>
      </c>
      <c r="H21" s="48"/>
      <c r="I21" s="59" t="s">
        <v>99</v>
      </c>
    </row>
    <row r="22" spans="1:12" ht="13.5" thickBot="1">
      <c r="A22" s="55" t="s">
        <v>44</v>
      </c>
      <c r="B22" s="56" t="s">
        <v>45</v>
      </c>
      <c r="C22" s="56" t="s">
        <v>46</v>
      </c>
      <c r="D22" s="57">
        <v>48</v>
      </c>
      <c r="E22" s="57" t="s">
        <v>102</v>
      </c>
      <c r="F22" s="58">
        <v>7095</v>
      </c>
      <c r="G22" s="58">
        <v>7095</v>
      </c>
      <c r="H22" s="113"/>
      <c r="I22" s="106" t="s">
        <v>100</v>
      </c>
    </row>
    <row r="23" spans="1:12" s="25" customFormat="1" ht="13.5" thickBot="1">
      <c r="A23" s="29"/>
      <c r="B23" s="30"/>
      <c r="C23" s="30"/>
      <c r="D23" s="30"/>
      <c r="E23" s="30"/>
      <c r="F23" s="31">
        <f>SUM(F20:F22)</f>
        <v>66715</v>
      </c>
      <c r="G23" s="31">
        <f>SUM(G20:G22)</f>
        <v>66715</v>
      </c>
      <c r="H23" s="31">
        <f>SUM(H20:H22)</f>
        <v>0</v>
      </c>
      <c r="I23" s="60"/>
      <c r="J23"/>
    </row>
    <row r="24" spans="1:12">
      <c r="A24" s="19" t="s">
        <v>34</v>
      </c>
      <c r="B24" s="15" t="s">
        <v>32</v>
      </c>
      <c r="C24" s="15" t="s">
        <v>33</v>
      </c>
      <c r="D24" s="13">
        <v>2535</v>
      </c>
      <c r="E24" s="13" t="s">
        <v>102</v>
      </c>
      <c r="F24" s="12">
        <v>68233</v>
      </c>
      <c r="G24" s="12">
        <v>68233</v>
      </c>
      <c r="H24" s="58"/>
      <c r="I24" s="59" t="s">
        <v>98</v>
      </c>
      <c r="J24" s="25"/>
    </row>
    <row r="25" spans="1:12" ht="13.5" thickBot="1">
      <c r="A25" s="55" t="s">
        <v>34</v>
      </c>
      <c r="B25" s="56" t="s">
        <v>32</v>
      </c>
      <c r="C25" s="56" t="s">
        <v>33</v>
      </c>
      <c r="D25" s="57">
        <v>2536</v>
      </c>
      <c r="E25" s="57" t="s">
        <v>102</v>
      </c>
      <c r="F25" s="58">
        <v>2860</v>
      </c>
      <c r="G25" s="58">
        <v>2860</v>
      </c>
      <c r="H25" s="58"/>
      <c r="I25" s="59" t="s">
        <v>99</v>
      </c>
    </row>
    <row r="26" spans="1:12" s="25" customFormat="1" ht="13.5" thickBot="1">
      <c r="A26" s="29"/>
      <c r="B26" s="30"/>
      <c r="C26" s="30"/>
      <c r="D26" s="30"/>
      <c r="E26" s="30"/>
      <c r="F26" s="31">
        <f>SUM(F24:F25)</f>
        <v>71093</v>
      </c>
      <c r="G26" s="31">
        <f>SUM(G24:G25)</f>
        <v>71093</v>
      </c>
      <c r="H26" s="31">
        <f>SUM(H24:H25)</f>
        <v>0</v>
      </c>
      <c r="I26" s="60"/>
      <c r="J26"/>
    </row>
    <row r="27" spans="1:12">
      <c r="A27" s="19" t="s">
        <v>47</v>
      </c>
      <c r="B27" s="15" t="s">
        <v>48</v>
      </c>
      <c r="C27" s="15" t="s">
        <v>49</v>
      </c>
      <c r="D27" s="13">
        <v>739</v>
      </c>
      <c r="E27" s="13" t="s">
        <v>101</v>
      </c>
      <c r="F27" s="12">
        <v>66671</v>
      </c>
      <c r="G27" s="12">
        <v>66671</v>
      </c>
      <c r="H27" s="58"/>
      <c r="I27" s="106" t="s">
        <v>98</v>
      </c>
      <c r="J27" s="107"/>
    </row>
    <row r="28" spans="1:12">
      <c r="A28" s="61" t="s">
        <v>47</v>
      </c>
      <c r="B28" s="62" t="s">
        <v>48</v>
      </c>
      <c r="C28" s="63">
        <v>4322386</v>
      </c>
      <c r="D28" s="57">
        <v>740</v>
      </c>
      <c r="E28" s="57" t="s">
        <v>101</v>
      </c>
      <c r="F28" s="58">
        <v>180994</v>
      </c>
      <c r="G28" s="58">
        <v>180994</v>
      </c>
      <c r="H28" s="58"/>
      <c r="I28" s="106" t="s">
        <v>99</v>
      </c>
      <c r="J28" s="107"/>
    </row>
    <row r="29" spans="1:12" ht="13.5" thickBot="1">
      <c r="A29" s="55" t="s">
        <v>47</v>
      </c>
      <c r="B29" s="56" t="s">
        <v>48</v>
      </c>
      <c r="C29" s="56" t="s">
        <v>49</v>
      </c>
      <c r="D29" s="57">
        <v>741</v>
      </c>
      <c r="E29" s="57" t="s">
        <v>101</v>
      </c>
      <c r="F29" s="58">
        <v>7051</v>
      </c>
      <c r="G29" s="58">
        <v>7051</v>
      </c>
      <c r="H29" s="58"/>
      <c r="I29" s="106" t="s">
        <v>99</v>
      </c>
    </row>
    <row r="30" spans="1:12" s="25" customFormat="1" ht="13.5" thickBot="1">
      <c r="A30" s="29"/>
      <c r="B30" s="30"/>
      <c r="C30" s="30"/>
      <c r="D30" s="30"/>
      <c r="E30" s="30"/>
      <c r="F30" s="31">
        <f>SUM(F27:F29)</f>
        <v>254716</v>
      </c>
      <c r="G30" s="31">
        <f>SUM(G27:G29)</f>
        <v>254716</v>
      </c>
      <c r="H30" s="31">
        <f>SUM(H27:H29)</f>
        <v>0</v>
      </c>
      <c r="I30" s="60"/>
      <c r="J30"/>
      <c r="L30" s="107"/>
    </row>
    <row r="31" spans="1:12">
      <c r="A31" s="19" t="s">
        <v>50</v>
      </c>
      <c r="B31" s="15" t="s">
        <v>51</v>
      </c>
      <c r="C31" s="15" t="s">
        <v>52</v>
      </c>
      <c r="D31" s="13">
        <v>808</v>
      </c>
      <c r="E31" s="13" t="s">
        <v>104</v>
      </c>
      <c r="F31" s="12">
        <v>4543</v>
      </c>
      <c r="G31" s="12">
        <v>4543</v>
      </c>
      <c r="H31" s="58"/>
      <c r="I31" s="59" t="s">
        <v>98</v>
      </c>
      <c r="L31" s="8"/>
    </row>
    <row r="32" spans="1:12" ht="13.5" thickBot="1">
      <c r="A32" s="20" t="s">
        <v>50</v>
      </c>
      <c r="B32" s="16" t="s">
        <v>51</v>
      </c>
      <c r="C32" s="16" t="s">
        <v>52</v>
      </c>
      <c r="D32" s="13">
        <v>806</v>
      </c>
      <c r="E32" s="13" t="s">
        <v>104</v>
      </c>
      <c r="F32" s="12">
        <v>3586</v>
      </c>
      <c r="G32" s="12">
        <v>3586</v>
      </c>
      <c r="H32" s="58"/>
      <c r="I32" s="59" t="s">
        <v>99</v>
      </c>
      <c r="J32" s="25"/>
    </row>
    <row r="33" spans="1:13" s="25" customFormat="1" ht="13.5" thickBot="1">
      <c r="A33" s="29"/>
      <c r="B33" s="30"/>
      <c r="C33" s="30"/>
      <c r="D33" s="72"/>
      <c r="E33" s="73"/>
      <c r="F33" s="74">
        <f>SUM(F31:F32)</f>
        <v>8129</v>
      </c>
      <c r="G33" s="74">
        <f>SUM(G31:G32)</f>
        <v>8129</v>
      </c>
      <c r="H33" s="74">
        <f>SUM(H31:H32)</f>
        <v>0</v>
      </c>
      <c r="I33" s="75"/>
      <c r="J33"/>
    </row>
    <row r="34" spans="1:13">
      <c r="A34" s="22" t="s">
        <v>53</v>
      </c>
      <c r="B34" s="18" t="s">
        <v>54</v>
      </c>
      <c r="C34" s="18" t="s">
        <v>55</v>
      </c>
      <c r="D34" s="32">
        <v>765</v>
      </c>
      <c r="E34" s="32" t="s">
        <v>95</v>
      </c>
      <c r="F34" s="26">
        <v>12628</v>
      </c>
      <c r="G34" s="26">
        <v>12628</v>
      </c>
      <c r="H34" s="58"/>
      <c r="I34" s="106" t="s">
        <v>97</v>
      </c>
    </row>
    <row r="35" spans="1:13" ht="13.5" thickBot="1">
      <c r="A35" s="55" t="s">
        <v>53</v>
      </c>
      <c r="B35" s="56" t="s">
        <v>54</v>
      </c>
      <c r="C35" s="56" t="s">
        <v>55</v>
      </c>
      <c r="D35" s="57"/>
      <c r="E35" s="57"/>
      <c r="F35" s="58"/>
      <c r="G35" s="58"/>
      <c r="H35" s="58"/>
      <c r="I35" s="59"/>
    </row>
    <row r="36" spans="1:13" s="25" customFormat="1" ht="13.5" thickBot="1">
      <c r="A36" s="29"/>
      <c r="B36" s="30"/>
      <c r="C36" s="30"/>
      <c r="D36" s="30"/>
      <c r="E36" s="30"/>
      <c r="F36" s="31">
        <f>SUM(F34:F35)</f>
        <v>12628</v>
      </c>
      <c r="G36" s="31">
        <f>SUM(G34:G35)</f>
        <v>12628</v>
      </c>
      <c r="H36" s="31">
        <f>SUM(H34:H35)</f>
        <v>0</v>
      </c>
      <c r="I36" s="60"/>
    </row>
    <row r="37" spans="1:13">
      <c r="A37" s="22" t="s">
        <v>19</v>
      </c>
      <c r="B37" s="18" t="s">
        <v>17</v>
      </c>
      <c r="C37" s="18" t="s">
        <v>18</v>
      </c>
      <c r="D37" s="32">
        <v>2023133</v>
      </c>
      <c r="E37" s="105" t="s">
        <v>105</v>
      </c>
      <c r="F37" s="26">
        <v>84557</v>
      </c>
      <c r="G37" s="26">
        <v>81609</v>
      </c>
      <c r="H37" s="58">
        <f>F37-G37</f>
        <v>2948</v>
      </c>
      <c r="I37" s="106" t="s">
        <v>98</v>
      </c>
    </row>
    <row r="38" spans="1:13" ht="13.5" thickBot="1">
      <c r="A38" s="55" t="s">
        <v>19</v>
      </c>
      <c r="B38" s="56" t="s">
        <v>17</v>
      </c>
      <c r="C38" s="56" t="s">
        <v>18</v>
      </c>
      <c r="D38" s="103">
        <v>2023134</v>
      </c>
      <c r="E38" s="104" t="s">
        <v>105</v>
      </c>
      <c r="F38" s="58">
        <v>1716</v>
      </c>
      <c r="G38" s="58">
        <v>1716</v>
      </c>
      <c r="H38" s="58"/>
      <c r="I38" s="106" t="s">
        <v>99</v>
      </c>
    </row>
    <row r="39" spans="1:13" s="25" customFormat="1" ht="13.5" thickBot="1">
      <c r="A39" s="29"/>
      <c r="B39" s="30"/>
      <c r="C39" s="30"/>
      <c r="D39" s="30"/>
      <c r="E39" s="30"/>
      <c r="F39" s="31">
        <f>SUM(F37:F38)</f>
        <v>86273</v>
      </c>
      <c r="G39" s="31">
        <f>SUM(G37:G38)</f>
        <v>83325</v>
      </c>
      <c r="H39" s="31">
        <f>SUM(H37:H38)</f>
        <v>2948</v>
      </c>
      <c r="I39" s="100"/>
    </row>
    <row r="40" spans="1:13" s="25" customFormat="1" ht="13.5" thickBot="1">
      <c r="A40" s="76" t="s">
        <v>10</v>
      </c>
      <c r="B40" s="77" t="s">
        <v>10</v>
      </c>
      <c r="C40" s="77" t="s">
        <v>10</v>
      </c>
      <c r="D40" s="78"/>
      <c r="E40" s="78"/>
      <c r="F40" s="78">
        <f>F13+F16+F19+F23+F26+F30+F33+F36+F39</f>
        <v>1286494</v>
      </c>
      <c r="G40" s="78">
        <f>G13+G16+G19+G23+G26+G30+G33+G36+G39</f>
        <v>1283546</v>
      </c>
      <c r="H40" s="31">
        <f>H13+H16+H19+H23+H26+H33+H30+H36+H39</f>
        <v>2948</v>
      </c>
      <c r="I40" s="99"/>
    </row>
    <row r="41" spans="1:13">
      <c r="F41" s="8"/>
      <c r="G41" s="8"/>
      <c r="H41" s="8"/>
      <c r="J41" s="8"/>
      <c r="K41" s="8"/>
      <c r="L41" s="8"/>
      <c r="M41" s="8"/>
    </row>
    <row r="42" spans="1:13">
      <c r="H42" s="8"/>
      <c r="I42" s="8"/>
    </row>
    <row r="43" spans="1:13">
      <c r="I43" s="8"/>
      <c r="K43" s="8"/>
    </row>
    <row r="45" spans="1:13" s="5" customFormat="1">
      <c r="A45" s="1" t="s">
        <v>23</v>
      </c>
      <c r="D45" s="1" t="s">
        <v>24</v>
      </c>
      <c r="H45" s="2" t="s">
        <v>25</v>
      </c>
      <c r="K45" s="11"/>
    </row>
    <row r="46" spans="1:13" s="5" customFormat="1">
      <c r="A46" s="1" t="s">
        <v>26</v>
      </c>
      <c r="D46" s="1" t="s">
        <v>27</v>
      </c>
      <c r="F46" s="11"/>
      <c r="G46" s="11"/>
      <c r="H46" s="2" t="s">
        <v>28</v>
      </c>
    </row>
    <row r="47" spans="1:13" s="5" customFormat="1">
      <c r="A47" s="2" t="s">
        <v>37</v>
      </c>
      <c r="D47" s="1" t="s">
        <v>29</v>
      </c>
      <c r="F47" s="9"/>
      <c r="G47" s="9"/>
      <c r="H47" s="2" t="s">
        <v>36</v>
      </c>
      <c r="K47" s="11"/>
    </row>
    <row r="48" spans="1:13" s="3" customFormat="1">
      <c r="A48" s="101"/>
      <c r="C48" s="4"/>
      <c r="D48" s="27"/>
      <c r="E48" s="79"/>
      <c r="F48" s="10"/>
      <c r="G48" s="10"/>
      <c r="H48" s="11"/>
    </row>
    <row r="49" spans="1:8">
      <c r="A49" s="80"/>
      <c r="B49" s="4"/>
      <c r="C49" s="6"/>
      <c r="D49" s="28"/>
      <c r="E49" s="36"/>
      <c r="F49" s="7"/>
      <c r="G49" s="7"/>
      <c r="H49" s="9"/>
    </row>
    <row r="50" spans="1:8">
      <c r="A50" s="81" t="s">
        <v>30</v>
      </c>
      <c r="B50" s="6"/>
      <c r="C50" s="6"/>
      <c r="D50" s="28"/>
      <c r="E50" s="37"/>
      <c r="H50" s="10"/>
    </row>
    <row r="51" spans="1:8">
      <c r="A51" s="80" t="s">
        <v>31</v>
      </c>
      <c r="B51" s="6"/>
      <c r="C51" s="6"/>
      <c r="D51" s="28"/>
      <c r="H51" s="7"/>
    </row>
    <row r="52" spans="1:8">
      <c r="A52" s="82" t="s">
        <v>107</v>
      </c>
      <c r="B52"/>
      <c r="C52"/>
    </row>
    <row r="55" spans="1:8">
      <c r="H55" s="8"/>
    </row>
  </sheetData>
  <mergeCells count="2">
    <mergeCell ref="A6:F6"/>
    <mergeCell ref="A7:I7"/>
  </mergeCells>
  <pageMargins left="0.17" right="0.17" top="0.18" bottom="0.16" header="0.17" footer="0.16"/>
  <pageSetup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7"/>
  <sheetViews>
    <sheetView workbookViewId="0">
      <selection activeCell="A43" sqref="A1:XFD1048576"/>
    </sheetView>
  </sheetViews>
  <sheetFormatPr defaultRowHeight="12.75"/>
  <cols>
    <col min="1" max="1" width="65.140625" style="14" bestFit="1" customWidth="1"/>
    <col min="2" max="2" width="7.85546875" style="14" bestFit="1" customWidth="1"/>
    <col min="3" max="3" width="8.42578125" style="14" bestFit="1" customWidth="1"/>
    <col min="4" max="4" width="10" style="14" bestFit="1" customWidth="1"/>
    <col min="5" max="5" width="12" style="14" customWidth="1"/>
    <col min="6" max="7" width="13" customWidth="1"/>
    <col min="8" max="8" width="12.28515625" bestFit="1" customWidth="1"/>
    <col min="9" max="9" width="17.5703125" bestFit="1" customWidth="1"/>
    <col min="10" max="10" width="11.7109375" bestFit="1" customWidth="1"/>
    <col min="11" max="11" width="13.5703125" bestFit="1" customWidth="1"/>
    <col min="12" max="12" width="11.7109375" bestFit="1" customWidth="1"/>
    <col min="13" max="13" width="13.42578125" bestFit="1" customWidth="1"/>
  </cols>
  <sheetData>
    <row r="1" spans="1:9">
      <c r="A1" s="38" t="s">
        <v>20</v>
      </c>
      <c r="B1"/>
      <c r="C1"/>
      <c r="H1" s="2" t="s">
        <v>21</v>
      </c>
    </row>
    <row r="2" spans="1:9">
      <c r="A2"/>
      <c r="B2"/>
      <c r="C2"/>
      <c r="H2" s="1" t="s">
        <v>35</v>
      </c>
    </row>
    <row r="3" spans="1:9">
      <c r="A3"/>
      <c r="B3"/>
      <c r="C3"/>
      <c r="H3" s="1" t="s">
        <v>22</v>
      </c>
    </row>
    <row r="4" spans="1:9">
      <c r="A4"/>
      <c r="B4"/>
      <c r="C4"/>
    </row>
    <row r="5" spans="1:9">
      <c r="A5" s="34"/>
      <c r="B5" s="34"/>
      <c r="C5" s="34"/>
      <c r="D5" s="39"/>
      <c r="E5" s="39"/>
      <c r="F5" s="34"/>
      <c r="G5" s="34"/>
      <c r="H5" s="34"/>
    </row>
    <row r="6" spans="1:9">
      <c r="A6" s="150" t="s">
        <v>108</v>
      </c>
      <c r="B6" s="150"/>
      <c r="C6" s="150"/>
      <c r="D6" s="150"/>
      <c r="E6" s="150"/>
      <c r="F6" s="150"/>
      <c r="G6" s="121"/>
      <c r="H6" s="34"/>
    </row>
    <row r="7" spans="1:9">
      <c r="A7" s="150"/>
      <c r="B7" s="150"/>
      <c r="C7" s="150"/>
      <c r="D7" s="150"/>
      <c r="E7" s="150"/>
      <c r="F7" s="150"/>
      <c r="G7" s="150"/>
      <c r="H7" s="150"/>
      <c r="I7" s="150"/>
    </row>
    <row r="9" spans="1:9" s="42" customFormat="1" ht="22.5">
      <c r="A9" s="119" t="s">
        <v>0</v>
      </c>
      <c r="B9" s="119" t="s">
        <v>2</v>
      </c>
      <c r="C9" s="119" t="s">
        <v>1</v>
      </c>
      <c r="D9" s="119" t="s">
        <v>3</v>
      </c>
      <c r="E9" s="119" t="s">
        <v>4</v>
      </c>
      <c r="F9" s="119" t="s">
        <v>5</v>
      </c>
      <c r="G9" s="119" t="s">
        <v>6</v>
      </c>
      <c r="H9" s="119" t="s">
        <v>106</v>
      </c>
      <c r="I9" s="119" t="s">
        <v>43</v>
      </c>
    </row>
    <row r="10" spans="1:9">
      <c r="A10" s="15" t="s">
        <v>7</v>
      </c>
      <c r="B10" s="15" t="s">
        <v>9</v>
      </c>
      <c r="C10" s="115" t="s">
        <v>8</v>
      </c>
      <c r="D10" s="116">
        <v>566</v>
      </c>
      <c r="E10" s="116" t="s">
        <v>118</v>
      </c>
      <c r="F10" s="117">
        <v>507089</v>
      </c>
      <c r="G10" s="117">
        <v>507089</v>
      </c>
      <c r="H10" s="108">
        <f>F10-G10</f>
        <v>0</v>
      </c>
      <c r="I10" s="118" t="s">
        <v>109</v>
      </c>
    </row>
    <row r="11" spans="1:9">
      <c r="A11" s="16" t="s">
        <v>7</v>
      </c>
      <c r="B11" s="16" t="s">
        <v>9</v>
      </c>
      <c r="C11" s="95">
        <v>4323209</v>
      </c>
      <c r="D11" s="47"/>
      <c r="E11" s="98"/>
      <c r="F11" s="48"/>
      <c r="G11" s="48"/>
      <c r="H11" s="48"/>
      <c r="I11" s="118"/>
    </row>
    <row r="12" spans="1:9" ht="13.5" thickBot="1">
      <c r="A12" s="56" t="s">
        <v>7</v>
      </c>
      <c r="B12" s="56" t="s">
        <v>9</v>
      </c>
      <c r="C12" s="110">
        <v>4323209</v>
      </c>
      <c r="D12" s="111"/>
      <c r="E12" s="112"/>
      <c r="F12" s="113"/>
      <c r="G12" s="113"/>
      <c r="H12" s="113"/>
      <c r="I12" s="114"/>
    </row>
    <row r="13" spans="1:9" s="25" customFormat="1" ht="13.5" thickBot="1">
      <c r="A13" s="29"/>
      <c r="B13" s="30"/>
      <c r="C13" s="30"/>
      <c r="D13" s="30"/>
      <c r="E13" s="30"/>
      <c r="F13" s="31">
        <f>SUM(F10:F12)</f>
        <v>507089</v>
      </c>
      <c r="G13" s="31">
        <f>SUM(G10:G12)</f>
        <v>507089</v>
      </c>
      <c r="H13" s="31">
        <f>SUM(H10:H12)</f>
        <v>0</v>
      </c>
      <c r="I13" s="60"/>
    </row>
    <row r="14" spans="1:9">
      <c r="A14" s="19" t="s">
        <v>13</v>
      </c>
      <c r="B14" s="15" t="s">
        <v>11</v>
      </c>
      <c r="C14" s="15" t="s">
        <v>12</v>
      </c>
      <c r="D14" s="13">
        <v>562</v>
      </c>
      <c r="E14" s="13" t="s">
        <v>113</v>
      </c>
      <c r="F14" s="12">
        <v>378697</v>
      </c>
      <c r="G14" s="12">
        <v>378697</v>
      </c>
      <c r="H14" s="58">
        <f>F14-G14</f>
        <v>0</v>
      </c>
      <c r="I14" s="106" t="s">
        <v>109</v>
      </c>
    </row>
    <row r="15" spans="1:9" ht="13.5" thickBot="1">
      <c r="A15" s="55" t="s">
        <v>13</v>
      </c>
      <c r="B15" s="56" t="s">
        <v>11</v>
      </c>
      <c r="C15" s="56" t="s">
        <v>12</v>
      </c>
      <c r="D15" s="57"/>
      <c r="E15" s="57"/>
      <c r="F15" s="58"/>
      <c r="G15" s="58"/>
      <c r="H15" s="58"/>
      <c r="I15" s="59"/>
    </row>
    <row r="16" spans="1:9" s="25" customFormat="1" ht="13.5" thickBot="1">
      <c r="A16" s="29"/>
      <c r="B16" s="30"/>
      <c r="C16" s="30"/>
      <c r="D16" s="30"/>
      <c r="E16" s="30"/>
      <c r="F16" s="31">
        <f>SUM(F14:F15)</f>
        <v>378697</v>
      </c>
      <c r="G16" s="31">
        <f>SUM(G14:G15)</f>
        <v>378697</v>
      </c>
      <c r="H16" s="31">
        <f>SUM(H14:H15)</f>
        <v>0</v>
      </c>
      <c r="I16" s="60"/>
    </row>
    <row r="17" spans="1:12">
      <c r="A17" s="22" t="s">
        <v>16</v>
      </c>
      <c r="B17" s="18" t="s">
        <v>14</v>
      </c>
      <c r="C17" s="18" t="s">
        <v>15</v>
      </c>
      <c r="D17" s="44">
        <v>109</v>
      </c>
      <c r="E17" s="123" t="s">
        <v>114</v>
      </c>
      <c r="F17" s="45">
        <v>79508</v>
      </c>
      <c r="G17" s="26">
        <v>79508</v>
      </c>
      <c r="H17" s="58">
        <f>F17-G17</f>
        <v>0</v>
      </c>
      <c r="I17" s="59"/>
    </row>
    <row r="18" spans="1:12" ht="13.5" thickBot="1">
      <c r="A18" s="61" t="s">
        <v>16</v>
      </c>
      <c r="B18" s="62" t="s">
        <v>14</v>
      </c>
      <c r="C18" s="63">
        <v>4323403</v>
      </c>
      <c r="D18" s="62"/>
      <c r="E18" s="62"/>
      <c r="F18" s="64"/>
      <c r="G18" s="64"/>
      <c r="H18" s="58"/>
      <c r="I18" s="59"/>
    </row>
    <row r="19" spans="1:12" s="25" customFormat="1" ht="13.5" thickBot="1">
      <c r="A19" s="29"/>
      <c r="B19" s="30"/>
      <c r="C19" s="30"/>
      <c r="D19" s="30"/>
      <c r="E19" s="30"/>
      <c r="F19" s="31">
        <f>SUM(F17:F18)</f>
        <v>79508</v>
      </c>
      <c r="G19" s="31">
        <f>SUM(G17:G18)</f>
        <v>79508</v>
      </c>
      <c r="H19" s="31">
        <f>SUM(H17:H18)</f>
        <v>0</v>
      </c>
      <c r="I19" s="60"/>
    </row>
    <row r="20" spans="1:12">
      <c r="A20" s="22" t="s">
        <v>44</v>
      </c>
      <c r="B20" s="18" t="s">
        <v>45</v>
      </c>
      <c r="C20" s="18" t="s">
        <v>46</v>
      </c>
      <c r="D20" s="13">
        <v>58</v>
      </c>
      <c r="E20" s="13" t="s">
        <v>114</v>
      </c>
      <c r="F20" s="12">
        <v>34452</v>
      </c>
      <c r="G20" s="12">
        <v>34452</v>
      </c>
      <c r="H20" s="108">
        <f>F20-G20</f>
        <v>0</v>
      </c>
      <c r="I20" s="59" t="s">
        <v>110</v>
      </c>
    </row>
    <row r="21" spans="1:12">
      <c r="A21" s="61" t="s">
        <v>44</v>
      </c>
      <c r="B21" s="62" t="s">
        <v>45</v>
      </c>
      <c r="C21" s="62">
        <v>4323543</v>
      </c>
      <c r="D21" s="57">
        <v>59</v>
      </c>
      <c r="E21" s="57" t="s">
        <v>114</v>
      </c>
      <c r="F21" s="58">
        <v>31680</v>
      </c>
      <c r="G21" s="58">
        <v>31680</v>
      </c>
      <c r="H21" s="48"/>
      <c r="I21" s="59" t="s">
        <v>111</v>
      </c>
    </row>
    <row r="22" spans="1:12" ht="13.5" thickBot="1">
      <c r="A22" s="55" t="s">
        <v>44</v>
      </c>
      <c r="B22" s="56" t="s">
        <v>45</v>
      </c>
      <c r="C22" s="56" t="s">
        <v>46</v>
      </c>
      <c r="D22" s="57">
        <v>60</v>
      </c>
      <c r="E22" s="57" t="s">
        <v>114</v>
      </c>
      <c r="F22" s="58">
        <v>7447</v>
      </c>
      <c r="G22" s="58">
        <v>7447</v>
      </c>
      <c r="H22" s="113"/>
      <c r="I22" s="106" t="s">
        <v>112</v>
      </c>
    </row>
    <row r="23" spans="1:12" s="25" customFormat="1" ht="13.5" thickBot="1">
      <c r="A23" s="29"/>
      <c r="B23" s="30"/>
      <c r="C23" s="30"/>
      <c r="D23" s="30"/>
      <c r="E23" s="30"/>
      <c r="F23" s="31">
        <f>SUM(F20:F22)</f>
        <v>73579</v>
      </c>
      <c r="G23" s="31">
        <f>SUM(G20:G22)</f>
        <v>73579</v>
      </c>
      <c r="H23" s="31">
        <f>SUM(H20:H22)</f>
        <v>0</v>
      </c>
      <c r="I23" s="60"/>
      <c r="J23"/>
    </row>
    <row r="24" spans="1:12">
      <c r="A24" s="19" t="s">
        <v>34</v>
      </c>
      <c r="B24" s="15" t="s">
        <v>32</v>
      </c>
      <c r="C24" s="15" t="s">
        <v>33</v>
      </c>
      <c r="D24" s="13">
        <v>2551</v>
      </c>
      <c r="E24" s="13" t="s">
        <v>113</v>
      </c>
      <c r="F24" s="12">
        <v>83006</v>
      </c>
      <c r="G24" s="12">
        <v>83006</v>
      </c>
      <c r="H24" s="58"/>
      <c r="I24" s="59" t="s">
        <v>110</v>
      </c>
      <c r="J24" s="25"/>
    </row>
    <row r="25" spans="1:12" ht="13.5" thickBot="1">
      <c r="A25" s="55" t="s">
        <v>34</v>
      </c>
      <c r="B25" s="56" t="s">
        <v>32</v>
      </c>
      <c r="C25" s="56" t="s">
        <v>33</v>
      </c>
      <c r="D25" s="57">
        <v>2550</v>
      </c>
      <c r="E25" s="57" t="s">
        <v>115</v>
      </c>
      <c r="F25" s="58">
        <v>4708</v>
      </c>
      <c r="G25" s="58">
        <v>4708</v>
      </c>
      <c r="H25" s="58"/>
      <c r="I25" s="59" t="s">
        <v>111</v>
      </c>
    </row>
    <row r="26" spans="1:12" s="25" customFormat="1" ht="13.5" thickBot="1">
      <c r="A26" s="29"/>
      <c r="B26" s="30"/>
      <c r="C26" s="30"/>
      <c r="D26" s="30"/>
      <c r="E26" s="30"/>
      <c r="F26" s="31">
        <f>SUM(F24:F25)</f>
        <v>87714</v>
      </c>
      <c r="G26" s="31">
        <f>SUM(G24:G25)</f>
        <v>87714</v>
      </c>
      <c r="H26" s="31">
        <f>SUM(H24:H25)</f>
        <v>0</v>
      </c>
      <c r="I26" s="60"/>
      <c r="J26"/>
    </row>
    <row r="27" spans="1:12">
      <c r="A27" s="19" t="s">
        <v>47</v>
      </c>
      <c r="B27" s="15" t="s">
        <v>48</v>
      </c>
      <c r="C27" s="15" t="s">
        <v>49</v>
      </c>
      <c r="D27" s="44">
        <v>749</v>
      </c>
      <c r="E27" s="44" t="s">
        <v>116</v>
      </c>
      <c r="F27" s="45">
        <v>51194</v>
      </c>
      <c r="G27" s="12">
        <v>51194</v>
      </c>
      <c r="H27" s="58"/>
      <c r="I27" s="106" t="s">
        <v>110</v>
      </c>
      <c r="J27" s="107"/>
    </row>
    <row r="28" spans="1:12">
      <c r="A28" s="61" t="s">
        <v>47</v>
      </c>
      <c r="B28" s="62" t="s">
        <v>48</v>
      </c>
      <c r="C28" s="63">
        <v>4322386</v>
      </c>
      <c r="D28" s="47">
        <v>748</v>
      </c>
      <c r="E28" s="47" t="s">
        <v>116</v>
      </c>
      <c r="F28" s="48">
        <v>197109</v>
      </c>
      <c r="G28" s="58">
        <v>197109</v>
      </c>
      <c r="H28" s="58"/>
      <c r="I28" s="106" t="s">
        <v>111</v>
      </c>
      <c r="J28" s="107"/>
    </row>
    <row r="29" spans="1:12" ht="13.5" thickBot="1">
      <c r="A29" s="55" t="s">
        <v>47</v>
      </c>
      <c r="B29" s="56" t="s">
        <v>48</v>
      </c>
      <c r="C29" s="56" t="s">
        <v>49</v>
      </c>
      <c r="D29" s="57"/>
      <c r="E29" s="57"/>
      <c r="F29" s="58"/>
      <c r="G29" s="58"/>
      <c r="H29" s="58"/>
      <c r="I29" s="106" t="s">
        <v>111</v>
      </c>
    </row>
    <row r="30" spans="1:12" s="25" customFormat="1" ht="13.5" thickBot="1">
      <c r="A30" s="29"/>
      <c r="B30" s="30"/>
      <c r="C30" s="30"/>
      <c r="D30" s="30"/>
      <c r="E30" s="30"/>
      <c r="F30" s="31">
        <f>SUM(F27:F29)</f>
        <v>248303</v>
      </c>
      <c r="G30" s="31">
        <f>SUM(G27:G29)</f>
        <v>248303</v>
      </c>
      <c r="H30" s="31">
        <f>SUM(H27:H29)</f>
        <v>0</v>
      </c>
      <c r="I30" s="60"/>
      <c r="J30"/>
      <c r="L30" s="107"/>
    </row>
    <row r="31" spans="1:12">
      <c r="A31" s="19" t="s">
        <v>50</v>
      </c>
      <c r="B31" s="15" t="s">
        <v>51</v>
      </c>
      <c r="C31" s="15" t="s">
        <v>52</v>
      </c>
      <c r="D31" s="13">
        <v>34</v>
      </c>
      <c r="E31" s="13" t="s">
        <v>113</v>
      </c>
      <c r="F31" s="12">
        <v>2442</v>
      </c>
      <c r="G31" s="12">
        <v>3135</v>
      </c>
      <c r="H31" s="58"/>
      <c r="I31" s="59" t="s">
        <v>110</v>
      </c>
      <c r="L31" s="8"/>
    </row>
    <row r="32" spans="1:12">
      <c r="A32" s="19" t="s">
        <v>50</v>
      </c>
      <c r="B32" s="15" t="s">
        <v>51</v>
      </c>
      <c r="C32" s="15" t="s">
        <v>52</v>
      </c>
      <c r="D32" s="13">
        <v>33</v>
      </c>
      <c r="E32" s="13" t="s">
        <v>113</v>
      </c>
      <c r="F32" s="12">
        <v>693</v>
      </c>
      <c r="G32" s="12"/>
      <c r="H32" s="58"/>
      <c r="I32" s="59" t="s">
        <v>110</v>
      </c>
      <c r="L32" s="8"/>
    </row>
    <row r="33" spans="1:13">
      <c r="A33" s="19" t="s">
        <v>50</v>
      </c>
      <c r="B33" s="15" t="s">
        <v>51</v>
      </c>
      <c r="C33" s="15" t="s">
        <v>52</v>
      </c>
      <c r="D33" s="13">
        <v>36</v>
      </c>
      <c r="E33" s="13" t="s">
        <v>113</v>
      </c>
      <c r="F33" s="12">
        <v>4796</v>
      </c>
      <c r="G33" s="12"/>
      <c r="H33" s="58"/>
      <c r="I33" s="59" t="s">
        <v>111</v>
      </c>
      <c r="L33" s="8"/>
    </row>
    <row r="34" spans="1:13" ht="13.5" thickBot="1">
      <c r="A34" s="20" t="s">
        <v>50</v>
      </c>
      <c r="B34" s="16" t="s">
        <v>51</v>
      </c>
      <c r="C34" s="16" t="s">
        <v>52</v>
      </c>
      <c r="D34" s="13">
        <v>35</v>
      </c>
      <c r="E34" s="13" t="s">
        <v>113</v>
      </c>
      <c r="F34" s="12">
        <v>4092</v>
      </c>
      <c r="G34" s="12">
        <v>8888</v>
      </c>
      <c r="H34" s="58"/>
      <c r="I34" s="59" t="s">
        <v>111</v>
      </c>
      <c r="J34" s="25"/>
    </row>
    <row r="35" spans="1:13" s="25" customFormat="1" ht="13.5" thickBot="1">
      <c r="A35" s="29"/>
      <c r="B35" s="30"/>
      <c r="C35" s="30"/>
      <c r="D35" s="72"/>
      <c r="E35" s="73"/>
      <c r="F35" s="74">
        <f>SUM(F31:F34)</f>
        <v>12023</v>
      </c>
      <c r="G35" s="74">
        <f>SUM(G31:G34)</f>
        <v>12023</v>
      </c>
      <c r="H35" s="74">
        <f>SUM(H31:H34)</f>
        <v>0</v>
      </c>
      <c r="I35" s="75"/>
      <c r="J35"/>
    </row>
    <row r="36" spans="1:13">
      <c r="A36" s="22" t="s">
        <v>53</v>
      </c>
      <c r="B36" s="18" t="s">
        <v>54</v>
      </c>
      <c r="C36" s="18" t="s">
        <v>55</v>
      </c>
      <c r="D36" s="32">
        <v>24</v>
      </c>
      <c r="E36" s="32" t="s">
        <v>116</v>
      </c>
      <c r="F36" s="26">
        <v>1694</v>
      </c>
      <c r="G36" s="12">
        <v>1694</v>
      </c>
      <c r="H36" s="58"/>
      <c r="I36" s="106" t="s">
        <v>109</v>
      </c>
    </row>
    <row r="37" spans="1:13" ht="13.5" thickBot="1">
      <c r="A37" s="55" t="s">
        <v>53</v>
      </c>
      <c r="B37" s="56" t="s">
        <v>54</v>
      </c>
      <c r="C37" s="56" t="s">
        <v>55</v>
      </c>
      <c r="D37" s="57">
        <v>23</v>
      </c>
      <c r="E37" s="57" t="s">
        <v>116</v>
      </c>
      <c r="F37" s="58">
        <v>11088</v>
      </c>
      <c r="G37" s="12">
        <v>11088</v>
      </c>
      <c r="H37" s="58"/>
      <c r="I37" s="59"/>
    </row>
    <row r="38" spans="1:13" s="25" customFormat="1" ht="13.5" thickBot="1">
      <c r="A38" s="29"/>
      <c r="B38" s="30"/>
      <c r="C38" s="30"/>
      <c r="D38" s="30"/>
      <c r="E38" s="30"/>
      <c r="F38" s="31">
        <f>SUM(F36:F37)</f>
        <v>12782</v>
      </c>
      <c r="G38" s="31">
        <f>SUM(G36:G37)</f>
        <v>12782</v>
      </c>
      <c r="H38" s="31">
        <f>SUM(H36:H37)</f>
        <v>0</v>
      </c>
      <c r="I38" s="60"/>
    </row>
    <row r="39" spans="1:13">
      <c r="A39" s="22" t="s">
        <v>19</v>
      </c>
      <c r="B39" s="18" t="s">
        <v>17</v>
      </c>
      <c r="C39" s="18" t="s">
        <v>18</v>
      </c>
      <c r="D39" s="32">
        <v>2023156</v>
      </c>
      <c r="E39" s="105" t="s">
        <v>117</v>
      </c>
      <c r="F39" s="26">
        <v>89925</v>
      </c>
      <c r="G39" s="26">
        <v>86911</v>
      </c>
      <c r="H39" s="58">
        <f>F39-G39</f>
        <v>3014</v>
      </c>
      <c r="I39" s="106" t="s">
        <v>110</v>
      </c>
    </row>
    <row r="40" spans="1:13" ht="13.5" thickBot="1">
      <c r="A40" s="55" t="s">
        <v>19</v>
      </c>
      <c r="B40" s="56" t="s">
        <v>17</v>
      </c>
      <c r="C40" s="56" t="s">
        <v>18</v>
      </c>
      <c r="D40" s="103">
        <v>2023156</v>
      </c>
      <c r="E40" s="104" t="s">
        <v>117</v>
      </c>
      <c r="F40" s="58">
        <v>1716</v>
      </c>
      <c r="G40" s="58">
        <v>1716</v>
      </c>
      <c r="H40" s="58"/>
      <c r="I40" s="106" t="s">
        <v>111</v>
      </c>
    </row>
    <row r="41" spans="1:13" s="25" customFormat="1" ht="13.5" thickBot="1">
      <c r="A41" s="29"/>
      <c r="B41" s="30"/>
      <c r="C41" s="30"/>
      <c r="D41" s="30"/>
      <c r="E41" s="30"/>
      <c r="F41" s="31">
        <f>SUM(F39:F40)</f>
        <v>91641</v>
      </c>
      <c r="G41" s="31">
        <f>SUM(G39:G40)</f>
        <v>88627</v>
      </c>
      <c r="H41" s="31">
        <f>SUM(H39:H40)</f>
        <v>3014</v>
      </c>
      <c r="I41" s="100"/>
    </row>
    <row r="42" spans="1:13" s="25" customFormat="1" ht="13.5" thickBot="1">
      <c r="A42" s="76" t="s">
        <v>10</v>
      </c>
      <c r="B42" s="77" t="s">
        <v>10</v>
      </c>
      <c r="C42" s="77" t="s">
        <v>10</v>
      </c>
      <c r="D42" s="78"/>
      <c r="E42" s="78"/>
      <c r="F42" s="78">
        <f>F13+F16+F19+F23+F26+F30+F35+F38+F41</f>
        <v>1491336</v>
      </c>
      <c r="G42" s="78">
        <f>G13+G16+G19+G23+G26+G30+G35+G38+G41</f>
        <v>1488322</v>
      </c>
      <c r="H42" s="31">
        <f>H13+H16+H19+H23+H26+H35+H30+H38+H41</f>
        <v>3014</v>
      </c>
      <c r="I42" s="99"/>
    </row>
    <row r="43" spans="1:13">
      <c r="F43" s="8"/>
      <c r="G43" s="8"/>
      <c r="H43" s="8"/>
      <c r="J43" s="8"/>
      <c r="K43" s="8"/>
      <c r="L43" s="8"/>
      <c r="M43" s="8"/>
    </row>
    <row r="44" spans="1:13">
      <c r="A44" s="14" t="s">
        <v>119</v>
      </c>
      <c r="H44" s="8"/>
      <c r="I44" s="8"/>
    </row>
    <row r="45" spans="1:13">
      <c r="I45" s="8"/>
      <c r="K45" s="8"/>
    </row>
    <row r="47" spans="1:13" s="5" customFormat="1">
      <c r="A47" s="1" t="s">
        <v>23</v>
      </c>
      <c r="D47" s="1" t="s">
        <v>24</v>
      </c>
      <c r="H47" s="2" t="s">
        <v>25</v>
      </c>
      <c r="K47" s="11"/>
    </row>
    <row r="48" spans="1:13" s="5" customFormat="1">
      <c r="A48" s="1" t="s">
        <v>26</v>
      </c>
      <c r="D48" s="1" t="s">
        <v>27</v>
      </c>
      <c r="F48" s="11"/>
      <c r="G48" s="11"/>
      <c r="H48" s="2" t="s">
        <v>28</v>
      </c>
    </row>
    <row r="49" spans="1:11" s="5" customFormat="1">
      <c r="A49" s="2" t="s">
        <v>37</v>
      </c>
      <c r="D49" s="1" t="s">
        <v>29</v>
      </c>
      <c r="F49" s="9"/>
      <c r="G49" s="9"/>
      <c r="H49" s="2" t="s">
        <v>36</v>
      </c>
      <c r="K49" s="11"/>
    </row>
    <row r="50" spans="1:11" s="3" customFormat="1">
      <c r="A50" s="101"/>
      <c r="C50" s="4"/>
      <c r="D50" s="27"/>
      <c r="E50" s="79"/>
      <c r="F50" s="10"/>
      <c r="G50" s="10"/>
      <c r="H50" s="11"/>
    </row>
    <row r="51" spans="1:11">
      <c r="A51" s="80"/>
      <c r="B51" s="4"/>
      <c r="C51" s="6"/>
      <c r="D51" s="28"/>
      <c r="E51" s="36"/>
      <c r="F51" s="7"/>
      <c r="G51" s="7"/>
      <c r="H51" s="9"/>
    </row>
    <row r="52" spans="1:11">
      <c r="A52" s="81" t="s">
        <v>30</v>
      </c>
      <c r="B52" s="6"/>
      <c r="C52" s="6"/>
      <c r="D52" s="28"/>
      <c r="E52" s="37"/>
      <c r="H52" s="10"/>
    </row>
    <row r="53" spans="1:11">
      <c r="A53" s="80" t="s">
        <v>31</v>
      </c>
      <c r="B53" s="6"/>
      <c r="C53" s="6"/>
      <c r="D53" s="28"/>
      <c r="H53" s="7"/>
    </row>
    <row r="54" spans="1:11">
      <c r="A54" s="82" t="s">
        <v>118</v>
      </c>
      <c r="B54"/>
      <c r="C54"/>
    </row>
    <row r="57" spans="1:11">
      <c r="H57" s="8"/>
    </row>
  </sheetData>
  <mergeCells count="2">
    <mergeCell ref="A6:F6"/>
    <mergeCell ref="A7:I7"/>
  </mergeCells>
  <pageMargins left="0.17" right="0.17" top="0.17" bottom="0.19" header="0.17" footer="0.16"/>
  <pageSetup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7"/>
  <sheetViews>
    <sheetView topLeftCell="A4" workbookViewId="0">
      <selection activeCell="P71" sqref="A1:XFD1048576"/>
    </sheetView>
  </sheetViews>
  <sheetFormatPr defaultRowHeight="12.75"/>
  <cols>
    <col min="1" max="1" width="65.140625" style="14" bestFit="1" customWidth="1"/>
    <col min="2" max="2" width="7.85546875" style="14" bestFit="1" customWidth="1"/>
    <col min="3" max="3" width="8.5703125" style="14" bestFit="1" customWidth="1"/>
    <col min="4" max="4" width="10.140625" style="14" bestFit="1" customWidth="1"/>
    <col min="5" max="5" width="12" style="14" customWidth="1"/>
    <col min="6" max="6" width="15.85546875" bestFit="1" customWidth="1"/>
    <col min="7" max="7" width="12.42578125" customWidth="1"/>
    <col min="8" max="8" width="7.5703125" customWidth="1"/>
    <col min="9" max="9" width="9.7109375" style="14" customWidth="1"/>
    <col min="10" max="10" width="11.7109375" bestFit="1" customWidth="1"/>
    <col min="11" max="11" width="13.5703125" bestFit="1" customWidth="1"/>
    <col min="12" max="12" width="11.7109375" bestFit="1" customWidth="1"/>
    <col min="13" max="13" width="13.42578125" bestFit="1" customWidth="1"/>
  </cols>
  <sheetData>
    <row r="1" spans="1:9">
      <c r="A1" s="38" t="s">
        <v>20</v>
      </c>
      <c r="B1"/>
      <c r="C1"/>
      <c r="H1" s="2" t="s">
        <v>21</v>
      </c>
    </row>
    <row r="2" spans="1:9">
      <c r="A2"/>
      <c r="B2"/>
      <c r="C2"/>
      <c r="H2" s="1" t="s">
        <v>35</v>
      </c>
    </row>
    <row r="3" spans="1:9">
      <c r="A3"/>
      <c r="B3"/>
      <c r="C3"/>
      <c r="H3" s="1" t="s">
        <v>22</v>
      </c>
    </row>
    <row r="4" spans="1:9">
      <c r="A4"/>
      <c r="B4"/>
      <c r="C4"/>
    </row>
    <row r="5" spans="1:9">
      <c r="A5" s="34"/>
      <c r="B5" s="34"/>
      <c r="C5" s="34"/>
      <c r="D5" s="39"/>
      <c r="E5" s="39"/>
      <c r="F5" s="34"/>
      <c r="G5" s="34"/>
      <c r="H5" s="34"/>
    </row>
    <row r="6" spans="1:9">
      <c r="A6" s="150"/>
      <c r="B6" s="150"/>
      <c r="C6" s="150"/>
      <c r="D6" s="150"/>
      <c r="E6" s="150"/>
      <c r="F6" s="150"/>
      <c r="G6" s="122"/>
      <c r="H6" s="34"/>
    </row>
    <row r="7" spans="1:9">
      <c r="A7" s="150" t="s">
        <v>142</v>
      </c>
      <c r="B7" s="150"/>
      <c r="C7" s="150"/>
      <c r="D7" s="150"/>
      <c r="E7" s="150"/>
      <c r="F7" s="150"/>
      <c r="G7" s="150"/>
      <c r="H7" s="150"/>
      <c r="I7" s="150"/>
    </row>
    <row r="9" spans="1:9" s="42" customFormat="1" ht="23.25" thickBot="1">
      <c r="A9" s="124" t="s">
        <v>0</v>
      </c>
      <c r="B9" s="124" t="s">
        <v>2</v>
      </c>
      <c r="C9" s="124" t="s">
        <v>1</v>
      </c>
      <c r="D9" s="124" t="s">
        <v>3</v>
      </c>
      <c r="E9" s="124" t="s">
        <v>4</v>
      </c>
      <c r="F9" s="124" t="s">
        <v>5</v>
      </c>
      <c r="G9" s="124" t="s">
        <v>6</v>
      </c>
      <c r="H9" s="124" t="s">
        <v>106</v>
      </c>
      <c r="I9" s="124" t="s">
        <v>43</v>
      </c>
    </row>
    <row r="10" spans="1:9">
      <c r="A10" s="22" t="s">
        <v>7</v>
      </c>
      <c r="B10" s="18" t="s">
        <v>9</v>
      </c>
      <c r="C10" s="43" t="s">
        <v>8</v>
      </c>
      <c r="D10" s="44">
        <v>708</v>
      </c>
      <c r="E10" s="123" t="s">
        <v>138</v>
      </c>
      <c r="F10" s="45">
        <v>435215</v>
      </c>
      <c r="G10" s="45">
        <v>435215</v>
      </c>
      <c r="H10" s="45">
        <f>F10-G10</f>
        <v>0</v>
      </c>
      <c r="I10" s="125" t="s">
        <v>120</v>
      </c>
    </row>
    <row r="11" spans="1:9">
      <c r="A11" s="20" t="s">
        <v>7</v>
      </c>
      <c r="B11" s="16" t="s">
        <v>9</v>
      </c>
      <c r="C11" s="95">
        <v>4323209</v>
      </c>
      <c r="D11" s="47">
        <v>709</v>
      </c>
      <c r="E11" s="98" t="s">
        <v>138</v>
      </c>
      <c r="F11" s="48">
        <v>14190</v>
      </c>
      <c r="G11" s="48">
        <v>14190</v>
      </c>
      <c r="H11" s="48"/>
      <c r="I11" s="126" t="s">
        <v>121</v>
      </c>
    </row>
    <row r="12" spans="1:9" ht="13.5" thickBot="1">
      <c r="A12" s="21" t="s">
        <v>7</v>
      </c>
      <c r="B12" s="17" t="s">
        <v>9</v>
      </c>
      <c r="C12" s="49">
        <v>4323209</v>
      </c>
      <c r="D12" s="50"/>
      <c r="E12" s="51"/>
      <c r="F12" s="52"/>
      <c r="G12" s="52"/>
      <c r="H12" s="52"/>
      <c r="I12" s="127"/>
    </row>
    <row r="13" spans="1:9" s="25" customFormat="1" ht="13.5" thickBot="1">
      <c r="A13" s="23"/>
      <c r="B13" s="24"/>
      <c r="C13" s="24"/>
      <c r="D13" s="24"/>
      <c r="E13" s="24"/>
      <c r="F13" s="33">
        <f>SUM(F10:F12)</f>
        <v>449405</v>
      </c>
      <c r="G13" s="33">
        <f>SUM(G10:G12)</f>
        <v>449405</v>
      </c>
      <c r="H13" s="33">
        <f>SUM(H10:H12)</f>
        <v>0</v>
      </c>
      <c r="I13" s="128"/>
    </row>
    <row r="14" spans="1:9">
      <c r="A14" s="19" t="s">
        <v>13</v>
      </c>
      <c r="B14" s="15" t="s">
        <v>11</v>
      </c>
      <c r="C14" s="15" t="s">
        <v>12</v>
      </c>
      <c r="D14" s="13">
        <v>704</v>
      </c>
      <c r="E14" s="13" t="s">
        <v>138</v>
      </c>
      <c r="F14" s="12">
        <v>267322</v>
      </c>
      <c r="G14" s="12">
        <v>267322</v>
      </c>
      <c r="H14" s="58">
        <f>F14-G14</f>
        <v>0</v>
      </c>
      <c r="I14" s="129" t="s">
        <v>122</v>
      </c>
    </row>
    <row r="15" spans="1:9" ht="13.5" thickBot="1">
      <c r="A15" s="55" t="s">
        <v>13</v>
      </c>
      <c r="B15" s="56" t="s">
        <v>11</v>
      </c>
      <c r="C15" s="56" t="s">
        <v>12</v>
      </c>
      <c r="D15" s="57">
        <v>7051</v>
      </c>
      <c r="E15" s="57" t="s">
        <v>138</v>
      </c>
      <c r="F15" s="58">
        <v>27918</v>
      </c>
      <c r="G15" s="58">
        <v>27918</v>
      </c>
      <c r="H15" s="58"/>
      <c r="I15" s="129" t="s">
        <v>121</v>
      </c>
    </row>
    <row r="16" spans="1:9" s="25" customFormat="1" ht="13.5" thickBot="1">
      <c r="A16" s="29"/>
      <c r="B16" s="30"/>
      <c r="C16" s="30"/>
      <c r="D16" s="30"/>
      <c r="E16" s="30"/>
      <c r="F16" s="31">
        <f>SUM(F14:F15)</f>
        <v>295240</v>
      </c>
      <c r="G16" s="31">
        <f>SUM(G14:G15)</f>
        <v>295240</v>
      </c>
      <c r="H16" s="31">
        <f>SUM(H14:H15)</f>
        <v>0</v>
      </c>
      <c r="I16" s="130"/>
    </row>
    <row r="17" spans="1:12">
      <c r="A17" s="22" t="s">
        <v>16</v>
      </c>
      <c r="B17" s="18" t="s">
        <v>14</v>
      </c>
      <c r="C17" s="18" t="s">
        <v>15</v>
      </c>
      <c r="D17" s="44">
        <v>125</v>
      </c>
      <c r="E17" s="123" t="s">
        <v>138</v>
      </c>
      <c r="F17" s="45">
        <v>70917</v>
      </c>
      <c r="G17" s="45">
        <v>70917</v>
      </c>
      <c r="H17" s="58">
        <f>F17-G17</f>
        <v>0</v>
      </c>
      <c r="I17" s="129" t="s">
        <v>122</v>
      </c>
    </row>
    <row r="18" spans="1:12" ht="13.5" thickBot="1">
      <c r="A18" s="61" t="s">
        <v>16</v>
      </c>
      <c r="B18" s="62" t="s">
        <v>14</v>
      </c>
      <c r="C18" s="63">
        <v>4323403</v>
      </c>
      <c r="D18" s="62"/>
      <c r="E18" s="62"/>
      <c r="F18" s="64"/>
      <c r="G18" s="64"/>
      <c r="H18" s="58"/>
      <c r="I18" s="129" t="s">
        <v>121</v>
      </c>
    </row>
    <row r="19" spans="1:12" s="25" customFormat="1" ht="13.5" thickBot="1">
      <c r="A19" s="29"/>
      <c r="B19" s="30"/>
      <c r="C19" s="30"/>
      <c r="D19" s="30"/>
      <c r="E19" s="30"/>
      <c r="F19" s="31">
        <f>SUM(F17:F18)</f>
        <v>70917</v>
      </c>
      <c r="G19" s="31">
        <f>SUM(G17:G18)</f>
        <v>70917</v>
      </c>
      <c r="H19" s="31">
        <f>SUM(H17:H18)</f>
        <v>0</v>
      </c>
      <c r="I19" s="130"/>
    </row>
    <row r="20" spans="1:12">
      <c r="A20" s="22" t="s">
        <v>44</v>
      </c>
      <c r="B20" s="18" t="s">
        <v>45</v>
      </c>
      <c r="C20" s="18" t="s">
        <v>46</v>
      </c>
      <c r="D20" s="13" t="s">
        <v>126</v>
      </c>
      <c r="E20" s="13" t="s">
        <v>127</v>
      </c>
      <c r="F20" s="12">
        <v>42878</v>
      </c>
      <c r="G20" s="12">
        <v>42878</v>
      </c>
      <c r="H20" s="108">
        <f>F20-G20</f>
        <v>0</v>
      </c>
      <c r="I20" s="129" t="s">
        <v>122</v>
      </c>
    </row>
    <row r="21" spans="1:12">
      <c r="A21" s="61" t="s">
        <v>44</v>
      </c>
      <c r="B21" s="62" t="s">
        <v>45</v>
      </c>
      <c r="C21" s="62">
        <v>4323543</v>
      </c>
      <c r="D21" s="13" t="s">
        <v>128</v>
      </c>
      <c r="E21" s="13" t="s">
        <v>127</v>
      </c>
      <c r="F21" s="12">
        <v>30041</v>
      </c>
      <c r="G21" s="12">
        <v>30041</v>
      </c>
      <c r="H21" s="48"/>
      <c r="I21" s="129" t="s">
        <v>123</v>
      </c>
    </row>
    <row r="22" spans="1:12" ht="23.25" thickBot="1">
      <c r="A22" s="55" t="s">
        <v>44</v>
      </c>
      <c r="B22" s="56" t="s">
        <v>45</v>
      </c>
      <c r="C22" s="56" t="s">
        <v>46</v>
      </c>
      <c r="D22" s="13" t="s">
        <v>129</v>
      </c>
      <c r="E22" s="13" t="s">
        <v>127</v>
      </c>
      <c r="F22" s="12">
        <v>6391</v>
      </c>
      <c r="G22" s="12">
        <v>6391</v>
      </c>
      <c r="H22" s="113"/>
      <c r="I22" s="129" t="s">
        <v>124</v>
      </c>
    </row>
    <row r="23" spans="1:12" s="25" customFormat="1" ht="13.5" thickBot="1">
      <c r="A23" s="29"/>
      <c r="B23" s="30"/>
      <c r="C23" s="30"/>
      <c r="D23" s="30"/>
      <c r="E23" s="30"/>
      <c r="F23" s="31">
        <f>SUM(F20:F22)</f>
        <v>79310</v>
      </c>
      <c r="G23" s="31">
        <f>SUM(G20:G22)</f>
        <v>79310</v>
      </c>
      <c r="H23" s="31">
        <f>SUM(H20:H22)</f>
        <v>0</v>
      </c>
      <c r="I23" s="130"/>
      <c r="J23"/>
    </row>
    <row r="24" spans="1:12">
      <c r="A24" s="19" t="s">
        <v>34</v>
      </c>
      <c r="B24" s="15" t="s">
        <v>32</v>
      </c>
      <c r="C24" s="15" t="s">
        <v>33</v>
      </c>
      <c r="D24" s="13">
        <v>2631</v>
      </c>
      <c r="E24" s="13" t="s">
        <v>137</v>
      </c>
      <c r="F24" s="12">
        <v>64262</v>
      </c>
      <c r="G24" s="12">
        <v>64262</v>
      </c>
      <c r="H24" s="58"/>
      <c r="I24" s="129" t="s">
        <v>122</v>
      </c>
      <c r="J24" s="25"/>
    </row>
    <row r="25" spans="1:12" ht="13.5" thickBot="1">
      <c r="A25" s="55" t="s">
        <v>34</v>
      </c>
      <c r="B25" s="56" t="s">
        <v>32</v>
      </c>
      <c r="C25" s="56" t="s">
        <v>33</v>
      </c>
      <c r="D25" s="57">
        <v>2632</v>
      </c>
      <c r="E25" s="57" t="s">
        <v>137</v>
      </c>
      <c r="F25" s="58">
        <v>5258</v>
      </c>
      <c r="G25" s="58">
        <v>5258</v>
      </c>
      <c r="H25" s="58"/>
      <c r="I25" s="129" t="s">
        <v>121</v>
      </c>
    </row>
    <row r="26" spans="1:12" s="25" customFormat="1" ht="13.5" thickBot="1">
      <c r="A26" s="29"/>
      <c r="B26" s="30"/>
      <c r="C26" s="30"/>
      <c r="D26" s="30"/>
      <c r="E26" s="30"/>
      <c r="F26" s="31">
        <f>SUM(F24:F25)</f>
        <v>69520</v>
      </c>
      <c r="G26" s="31">
        <f>SUM(G24:G25)</f>
        <v>69520</v>
      </c>
      <c r="H26" s="31">
        <f>SUM(H24:H25)</f>
        <v>0</v>
      </c>
      <c r="I26" s="130"/>
      <c r="J26"/>
    </row>
    <row r="27" spans="1:12">
      <c r="A27" s="19" t="s">
        <v>47</v>
      </c>
      <c r="B27" s="15" t="s">
        <v>48</v>
      </c>
      <c r="C27" s="15" t="s">
        <v>49</v>
      </c>
      <c r="D27" s="44">
        <v>755</v>
      </c>
      <c r="E27" s="44" t="s">
        <v>139</v>
      </c>
      <c r="F27" s="45">
        <v>75042</v>
      </c>
      <c r="G27" s="45">
        <v>75042</v>
      </c>
      <c r="H27" s="58"/>
      <c r="I27" s="129" t="s">
        <v>122</v>
      </c>
      <c r="J27" s="107"/>
    </row>
    <row r="28" spans="1:12">
      <c r="A28" s="61" t="s">
        <v>47</v>
      </c>
      <c r="B28" s="62" t="s">
        <v>48</v>
      </c>
      <c r="C28" s="63">
        <v>4322386</v>
      </c>
      <c r="D28" s="47">
        <v>756</v>
      </c>
      <c r="E28" s="47" t="s">
        <v>139</v>
      </c>
      <c r="F28" s="48">
        <v>195734</v>
      </c>
      <c r="G28" s="48">
        <v>195734</v>
      </c>
      <c r="H28" s="58"/>
      <c r="I28" s="129" t="s">
        <v>125</v>
      </c>
      <c r="J28" s="107"/>
    </row>
    <row r="29" spans="1:12" ht="13.5" thickBot="1">
      <c r="A29" s="55" t="s">
        <v>47</v>
      </c>
      <c r="B29" s="56" t="s">
        <v>48</v>
      </c>
      <c r="C29" s="56" t="s">
        <v>49</v>
      </c>
      <c r="D29" s="57"/>
      <c r="E29" s="57"/>
      <c r="F29" s="58"/>
      <c r="G29" s="58"/>
      <c r="H29" s="58"/>
      <c r="I29" s="129"/>
    </row>
    <row r="30" spans="1:12" s="25" customFormat="1" ht="13.5" thickBot="1">
      <c r="A30" s="29"/>
      <c r="B30" s="30"/>
      <c r="C30" s="30"/>
      <c r="D30" s="30"/>
      <c r="E30" s="30"/>
      <c r="F30" s="31">
        <f>SUM(F27:F29)</f>
        <v>270776</v>
      </c>
      <c r="G30" s="31">
        <f>SUM(G27:G29)</f>
        <v>270776</v>
      </c>
      <c r="H30" s="31">
        <f>SUM(H27:H29)</f>
        <v>0</v>
      </c>
      <c r="I30" s="130"/>
      <c r="J30"/>
      <c r="L30" s="107"/>
    </row>
    <row r="31" spans="1:12">
      <c r="A31" s="19" t="s">
        <v>50</v>
      </c>
      <c r="B31" s="15" t="s">
        <v>51</v>
      </c>
      <c r="C31" s="15" t="s">
        <v>52</v>
      </c>
      <c r="D31" s="13" t="s">
        <v>130</v>
      </c>
      <c r="E31" s="13" t="s">
        <v>131</v>
      </c>
      <c r="F31" s="12">
        <v>1584</v>
      </c>
      <c r="G31" s="12">
        <v>1584</v>
      </c>
      <c r="H31" s="58"/>
      <c r="I31" s="129" t="s">
        <v>110</v>
      </c>
      <c r="L31" s="8"/>
    </row>
    <row r="32" spans="1:12">
      <c r="A32" s="19" t="s">
        <v>50</v>
      </c>
      <c r="B32" s="15" t="s">
        <v>51</v>
      </c>
      <c r="C32" s="15" t="s">
        <v>52</v>
      </c>
      <c r="D32" s="13" t="s">
        <v>132</v>
      </c>
      <c r="E32" s="13" t="s">
        <v>131</v>
      </c>
      <c r="F32" s="12">
        <v>825</v>
      </c>
      <c r="G32" s="12">
        <v>825</v>
      </c>
      <c r="H32" s="58"/>
      <c r="I32" s="129" t="s">
        <v>110</v>
      </c>
      <c r="L32" s="8"/>
    </row>
    <row r="33" spans="1:13">
      <c r="A33" s="19" t="s">
        <v>50</v>
      </c>
      <c r="B33" s="15" t="s">
        <v>51</v>
      </c>
      <c r="C33" s="15" t="s">
        <v>52</v>
      </c>
      <c r="D33" s="13" t="s">
        <v>133</v>
      </c>
      <c r="E33" s="13" t="s">
        <v>131</v>
      </c>
      <c r="F33" s="12">
        <v>5060</v>
      </c>
      <c r="G33" s="12">
        <v>5060</v>
      </c>
      <c r="H33" s="58"/>
      <c r="I33" s="129" t="s">
        <v>111</v>
      </c>
      <c r="L33" s="8"/>
    </row>
    <row r="34" spans="1:13" ht="13.5" thickBot="1">
      <c r="A34" s="20" t="s">
        <v>50</v>
      </c>
      <c r="B34" s="16" t="s">
        <v>51</v>
      </c>
      <c r="C34" s="16" t="s">
        <v>52</v>
      </c>
      <c r="D34" s="13" t="s">
        <v>134</v>
      </c>
      <c r="E34" s="13" t="s">
        <v>131</v>
      </c>
      <c r="F34" s="12">
        <v>1947</v>
      </c>
      <c r="G34" s="12">
        <v>1947</v>
      </c>
      <c r="H34" s="58"/>
      <c r="I34" s="129" t="s">
        <v>111</v>
      </c>
      <c r="J34" s="25"/>
    </row>
    <row r="35" spans="1:13" s="25" customFormat="1" ht="13.5" thickBot="1">
      <c r="A35" s="29"/>
      <c r="B35" s="30"/>
      <c r="C35" s="30"/>
      <c r="D35" s="72"/>
      <c r="E35" s="73"/>
      <c r="F35" s="74">
        <f>SUM(F31:F34)</f>
        <v>9416</v>
      </c>
      <c r="G35" s="74">
        <f>SUM(G31:G34)</f>
        <v>9416</v>
      </c>
      <c r="H35" s="74">
        <f>SUM(H31:H34)</f>
        <v>0</v>
      </c>
      <c r="I35" s="131"/>
      <c r="J35"/>
    </row>
    <row r="36" spans="1:13">
      <c r="A36" s="22" t="s">
        <v>53</v>
      </c>
      <c r="B36" s="18" t="s">
        <v>54</v>
      </c>
      <c r="C36" s="18" t="s">
        <v>55</v>
      </c>
      <c r="D36" s="13" t="s">
        <v>135</v>
      </c>
      <c r="E36" s="13" t="s">
        <v>127</v>
      </c>
      <c r="F36" s="12">
        <v>2002</v>
      </c>
      <c r="G36" s="12">
        <v>2002</v>
      </c>
      <c r="H36" s="58"/>
      <c r="I36" s="129" t="s">
        <v>120</v>
      </c>
    </row>
    <row r="37" spans="1:13" ht="13.5" thickBot="1">
      <c r="A37" s="55" t="s">
        <v>53</v>
      </c>
      <c r="B37" s="56" t="s">
        <v>54</v>
      </c>
      <c r="C37" s="56" t="s">
        <v>55</v>
      </c>
      <c r="D37" s="13" t="s">
        <v>136</v>
      </c>
      <c r="E37" s="13" t="s">
        <v>127</v>
      </c>
      <c r="F37" s="12">
        <v>9966</v>
      </c>
      <c r="G37" s="12">
        <v>9966</v>
      </c>
      <c r="H37" s="58"/>
      <c r="I37" s="129" t="s">
        <v>123</v>
      </c>
    </row>
    <row r="38" spans="1:13" s="25" customFormat="1" ht="13.5" thickBot="1">
      <c r="A38" s="29"/>
      <c r="B38" s="30"/>
      <c r="C38" s="30"/>
      <c r="D38" s="30"/>
      <c r="E38" s="30"/>
      <c r="F38" s="31">
        <f>SUM(F36:F37)</f>
        <v>11968</v>
      </c>
      <c r="G38" s="31">
        <f>SUM(G36:G37)</f>
        <v>11968</v>
      </c>
      <c r="H38" s="31">
        <f>SUM(H36:H37)</f>
        <v>0</v>
      </c>
      <c r="I38" s="130"/>
    </row>
    <row r="39" spans="1:13">
      <c r="A39" s="22" t="s">
        <v>19</v>
      </c>
      <c r="B39" s="18" t="s">
        <v>17</v>
      </c>
      <c r="C39" s="18" t="s">
        <v>18</v>
      </c>
      <c r="D39" s="32">
        <v>2023175</v>
      </c>
      <c r="E39" s="105" t="s">
        <v>140</v>
      </c>
      <c r="F39" s="26">
        <v>83556</v>
      </c>
      <c r="G39" s="26">
        <v>83556</v>
      </c>
      <c r="H39" s="58"/>
      <c r="I39" s="129" t="s">
        <v>120</v>
      </c>
    </row>
    <row r="40" spans="1:13" ht="13.5" thickBot="1">
      <c r="A40" s="55" t="s">
        <v>19</v>
      </c>
      <c r="B40" s="56" t="s">
        <v>17</v>
      </c>
      <c r="C40" s="56" t="s">
        <v>18</v>
      </c>
      <c r="D40" s="103">
        <v>2023176</v>
      </c>
      <c r="E40" s="104" t="s">
        <v>140</v>
      </c>
      <c r="F40" s="58">
        <v>1364</v>
      </c>
      <c r="G40" s="58">
        <v>1364</v>
      </c>
      <c r="H40" s="58"/>
      <c r="I40" s="129" t="s">
        <v>121</v>
      </c>
    </row>
    <row r="41" spans="1:13" s="25" customFormat="1" ht="13.5" thickBot="1">
      <c r="A41" s="29"/>
      <c r="B41" s="30"/>
      <c r="C41" s="30"/>
      <c r="D41" s="30"/>
      <c r="E41" s="30"/>
      <c r="F41" s="31">
        <f>SUM(F39:F40)</f>
        <v>84920</v>
      </c>
      <c r="G41" s="31">
        <f>SUM(G39:G40)</f>
        <v>84920</v>
      </c>
      <c r="H41" s="31">
        <f>SUM(H39:H40)</f>
        <v>0</v>
      </c>
      <c r="I41" s="132"/>
    </row>
    <row r="42" spans="1:13" s="25" customFormat="1" ht="13.5" thickBot="1">
      <c r="A42" s="76" t="s">
        <v>10</v>
      </c>
      <c r="B42" s="77" t="s">
        <v>10</v>
      </c>
      <c r="C42" s="77" t="s">
        <v>10</v>
      </c>
      <c r="D42" s="78"/>
      <c r="E42" s="78"/>
      <c r="F42" s="78">
        <f>F16+F19+F13+F23+F26+F30+F35+F38+F41</f>
        <v>1341472</v>
      </c>
      <c r="G42" s="78">
        <f>G16+G19+G13+G23+G26+G30+G35+G38+G41</f>
        <v>1341472</v>
      </c>
      <c r="H42" s="31">
        <f>H13+H16+H19+H23+H26+H35+H30+H38+H41</f>
        <v>0</v>
      </c>
      <c r="I42" s="133"/>
    </row>
    <row r="43" spans="1:13">
      <c r="F43" s="8"/>
      <c r="G43" s="8"/>
      <c r="H43" s="8"/>
      <c r="J43" s="8"/>
      <c r="K43" s="8"/>
      <c r="L43" s="8"/>
      <c r="M43" s="8"/>
    </row>
    <row r="44" spans="1:13">
      <c r="A44" s="14" t="s">
        <v>119</v>
      </c>
      <c r="H44" s="8"/>
      <c r="I44" s="36"/>
    </row>
    <row r="45" spans="1:13">
      <c r="I45" s="36"/>
      <c r="K45" s="8"/>
    </row>
    <row r="47" spans="1:13" s="5" customFormat="1">
      <c r="A47" s="1" t="s">
        <v>23</v>
      </c>
      <c r="D47" s="1" t="s">
        <v>24</v>
      </c>
      <c r="H47" s="2" t="s">
        <v>25</v>
      </c>
      <c r="I47" s="134"/>
      <c r="K47" s="11"/>
    </row>
    <row r="48" spans="1:13" s="5" customFormat="1">
      <c r="A48" s="1" t="s">
        <v>26</v>
      </c>
      <c r="D48" s="1" t="s">
        <v>27</v>
      </c>
      <c r="F48" s="11"/>
      <c r="G48" s="11"/>
      <c r="H48" s="2" t="s">
        <v>28</v>
      </c>
      <c r="I48" s="134"/>
    </row>
    <row r="49" spans="1:11" s="5" customFormat="1">
      <c r="A49" s="2" t="s">
        <v>37</v>
      </c>
      <c r="D49" s="1" t="s">
        <v>29</v>
      </c>
      <c r="F49" s="9"/>
      <c r="G49" s="9"/>
      <c r="H49" s="2" t="s">
        <v>36</v>
      </c>
      <c r="I49" s="134"/>
      <c r="K49" s="11"/>
    </row>
    <row r="50" spans="1:11" s="3" customFormat="1">
      <c r="A50" s="101"/>
      <c r="C50" s="4"/>
      <c r="D50" s="27"/>
      <c r="E50" s="79"/>
      <c r="F50" s="10"/>
      <c r="G50" s="10"/>
      <c r="H50" s="11"/>
      <c r="I50" s="134"/>
    </row>
    <row r="51" spans="1:11">
      <c r="A51" s="80"/>
      <c r="B51" s="4"/>
      <c r="C51" s="6"/>
      <c r="D51" s="28"/>
      <c r="E51" s="36"/>
      <c r="F51" s="7"/>
      <c r="G51" s="9"/>
      <c r="H51" s="9"/>
    </row>
    <row r="52" spans="1:11">
      <c r="A52" s="81" t="s">
        <v>30</v>
      </c>
      <c r="B52" s="6"/>
      <c r="C52" s="6"/>
      <c r="D52" s="28"/>
      <c r="E52" s="37"/>
      <c r="H52" s="10"/>
    </row>
    <row r="53" spans="1:11">
      <c r="A53" s="80" t="s">
        <v>31</v>
      </c>
      <c r="B53" s="6"/>
      <c r="C53" s="6"/>
      <c r="D53" s="28"/>
      <c r="H53" s="7"/>
    </row>
    <row r="54" spans="1:11">
      <c r="A54" s="82" t="s">
        <v>141</v>
      </c>
      <c r="B54"/>
      <c r="C54"/>
    </row>
    <row r="57" spans="1:11">
      <c r="H57" s="8"/>
    </row>
  </sheetData>
  <mergeCells count="2">
    <mergeCell ref="A6:F6"/>
    <mergeCell ref="A7:I7"/>
  </mergeCells>
  <pageMargins left="0.17" right="0.18" top="0.18" bottom="0.17" header="0.17" footer="0.17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1_ah(28.01.2023)</vt:lpstr>
      <vt:lpstr>2_ah(13.03.2023)</vt:lpstr>
      <vt:lpstr>3_ah(12.04.2023)</vt:lpstr>
      <vt:lpstr>pt lucru</vt:lpstr>
      <vt:lpstr>4_ah (22.05.2023)</vt:lpstr>
      <vt:lpstr>5_ah(08.06.2023+</vt:lpstr>
      <vt:lpstr>6_ah(08.06.2023)</vt:lpstr>
      <vt:lpstr>7_ah(28.06.2023)</vt:lpstr>
      <vt:lpstr>8_ah(03.08.2023)</vt:lpstr>
      <vt:lpstr>9_ah(18.09.2023)</vt:lpstr>
      <vt:lpstr>10_ah(19.10.2023)</vt:lpstr>
      <vt:lpstr>11_ah(19.10.2023)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DanaP</dc:creator>
  <cp:lastModifiedBy>dana.pantea</cp:lastModifiedBy>
  <cp:lastPrinted>2023-10-19T09:32:29Z</cp:lastPrinted>
  <dcterms:created xsi:type="dcterms:W3CDTF">2015-11-11T09:35:33Z</dcterms:created>
  <dcterms:modified xsi:type="dcterms:W3CDTF">2023-10-20T08:24:33Z</dcterms:modified>
</cp:coreProperties>
</file>